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drawings/drawing9.xml" ContentType="application/vnd.openxmlformats-officedocument.drawing+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drawings/drawing10.xml" ContentType="application/vnd.openxmlformats-officedocument.drawing+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updateLinks="never" codeName="ThisWorkbook"/>
  <bookViews>
    <workbookView xWindow="0" yWindow="120" windowWidth="15360" windowHeight="7155" tabRatio="927" firstSheet="5" activeTab="7"/>
  </bookViews>
  <sheets>
    <sheet name="封面" sheetId="98" r:id="rId1"/>
    <sheet name="签字页" sheetId="112" r:id="rId2"/>
    <sheet name="评估频率和填报频率" sheetId="113" r:id="rId3"/>
    <sheet name="权重分配及评分" sheetId="114" r:id="rId4"/>
    <sheet name="量化评估标准及评分" sheetId="101" r:id="rId5"/>
    <sheet name="目录" sheetId="65" r:id="rId6"/>
    <sheet name="表1-1 资产配置状况" sheetId="27" r:id="rId7"/>
    <sheet name="表1-2 资产信用状况" sheetId="102" r:id="rId8"/>
    <sheet name="表1-3 负债产品信息" sheetId="103" r:id="rId9"/>
    <sheet name="表2-1 期限结构匹配测试表_修正久期" sheetId="99" r:id="rId10"/>
    <sheet name="表2-2 期限结构匹配测试表_关键久期" sheetId="100" r:id="rId11"/>
    <sheet name="表3-1 成本收益匹配状况表" sheetId="71" r:id="rId12"/>
    <sheet name="表3-2 成本收益匹配压力测试表" sheetId="70" r:id="rId13"/>
    <sheet name="表4-1 现金流测试表_普通账户" sheetId="104" r:id="rId14"/>
    <sheet name="表4-2 现金流测试表_传统保险账户" sheetId="105" r:id="rId15"/>
    <sheet name="表4-3 现金流测试表_分红保险账户" sheetId="106" r:id="rId16"/>
    <sheet name="表4-4 现金流测试表_万能保险账户" sheetId="107" r:id="rId17"/>
    <sheet name="表4-5 现金流测试表_独立账户" sheetId="108" r:id="rId18"/>
    <sheet name="备注" sheetId="96" r:id="rId19"/>
  </sheets>
  <definedNames>
    <definedName name="_xlnm._FilterDatabase" localSheetId="5" hidden="1">目录!$A$1:$C$8</definedName>
    <definedName name="_xlnm._FilterDatabase" localSheetId="3" hidden="1">权重分配及评分!$A$12:$B$12</definedName>
    <definedName name="_xlnm.Print_Area" localSheetId="18">备注!$A$1:$I$45</definedName>
    <definedName name="_xlnm.Print_Area" localSheetId="6">'表1-1 资产配置状况'!$A$1:$U$137</definedName>
    <definedName name="_xlnm.Print_Area" localSheetId="7">'表1-2 资产信用状况'!$A$1:$O$93</definedName>
    <definedName name="_xlnm.Print_Area" localSheetId="8">'表1-3 负债产品信息'!$A$1:$N$47</definedName>
    <definedName name="_xlnm.Print_Area" localSheetId="9">'表2-1 期限结构匹配测试表_修正久期'!$A$1:$N$19</definedName>
    <definedName name="_xlnm.Print_Area" localSheetId="10">'表2-2 期限结构匹配测试表_关键久期'!$A$1:$Y$40</definedName>
    <definedName name="_xlnm.Print_Area" localSheetId="11">'表3-1 成本收益匹配状况表'!$A$1:$I$91</definedName>
    <definedName name="_xlnm.Print_Area" localSheetId="12">'表3-2 成本收益匹配压力测试表'!$A$1:$Q$139</definedName>
    <definedName name="_xlnm.Print_Area" localSheetId="13">'表4-1 现金流测试表_普通账户'!$A$1:$N$56</definedName>
    <definedName name="_xlnm.Print_Area" localSheetId="14">'表4-2 现金流测试表_传统保险账户'!$A$1:$N$48</definedName>
    <definedName name="_xlnm.Print_Area" localSheetId="15">'表4-3 现金流测试表_分红保险账户'!$A$1:$N$48</definedName>
    <definedName name="_xlnm.Print_Area" localSheetId="16">'表4-4 现金流测试表_万能保险账户'!$A$1:$N$48</definedName>
    <definedName name="_xlnm.Print_Area" localSheetId="17">'表4-5 现金流测试表_独立账户'!$A$1:$N$56</definedName>
    <definedName name="_xlnm.Print_Area" localSheetId="0">封面!$A$1:$K$28</definedName>
    <definedName name="_xlnm.Print_Area" localSheetId="4">量化评估标准及评分!$A$1:$I$25</definedName>
    <definedName name="_xlnm.Print_Area" localSheetId="5">目录!$A$1:$C$19</definedName>
    <definedName name="_xlnm.Print_Area" localSheetId="1">签字页!$A$1:$G$26</definedName>
    <definedName name="_xlnm.Print_Area" localSheetId="3">权重分配及评分!$A$1:$F$13</definedName>
    <definedName name="Print_Area_Reset" localSheetId="9">OFFSET('表2-1 期限结构匹配测试表_修正久期'!Full_Print,0,0,Last_Row)</definedName>
    <definedName name="Print_Area_Reset" localSheetId="10">OFFSET('表2-2 期限结构匹配测试表_关键久期'!Full_Print,0,0,Last_Row)</definedName>
  </definedNames>
  <calcPr calcId="124519"/>
</workbook>
</file>

<file path=xl/calcChain.xml><?xml version="1.0" encoding="utf-8"?>
<calcChain xmlns="http://schemas.openxmlformats.org/spreadsheetml/2006/main">
  <c r="H83" i="70"/>
  <c r="M11" i="99"/>
  <c r="M10"/>
  <c r="M9"/>
  <c r="M8"/>
  <c r="M7"/>
  <c r="M6"/>
  <c r="B41" i="27"/>
  <c r="D2" i="108" l="1"/>
  <c r="D2" i="107"/>
  <c r="D2" i="106"/>
  <c r="D2" i="105"/>
  <c r="D2" i="104"/>
  <c r="E2" i="70"/>
  <c r="B2" i="71"/>
  <c r="K2" i="100"/>
  <c r="C2" i="99"/>
  <c r="C2" i="103"/>
  <c r="D2" i="102"/>
  <c r="B2" i="27"/>
  <c r="B63" i="70" l="1"/>
  <c r="B91" i="27"/>
  <c r="J129" i="70" l="1"/>
  <c r="J128"/>
  <c r="J127"/>
  <c r="F129"/>
  <c r="F128"/>
  <c r="F127"/>
  <c r="B129"/>
  <c r="B128"/>
  <c r="B127"/>
  <c r="J106"/>
  <c r="J105"/>
  <c r="J104"/>
  <c r="F106"/>
  <c r="F105"/>
  <c r="F104"/>
  <c r="B106"/>
  <c r="B105"/>
  <c r="B104"/>
  <c r="L65"/>
  <c r="L64"/>
  <c r="L63"/>
  <c r="G65"/>
  <c r="G64"/>
  <c r="G63"/>
  <c r="B65"/>
  <c r="B64"/>
  <c r="D88" i="27" l="1"/>
  <c r="D91"/>
  <c r="C41"/>
  <c r="E88"/>
  <c r="H91"/>
  <c r="H88"/>
  <c r="G91"/>
  <c r="G88"/>
  <c r="F91"/>
  <c r="F88"/>
  <c r="E91"/>
  <c r="B88"/>
  <c r="T41"/>
  <c r="S41"/>
  <c r="Q41"/>
  <c r="P41"/>
  <c r="N41"/>
  <c r="M41"/>
  <c r="K41"/>
  <c r="J41"/>
  <c r="H41"/>
  <c r="G41"/>
  <c r="K56" i="102" l="1"/>
  <c r="C34" l="1"/>
  <c r="B40" i="70" l="1"/>
  <c r="W35" i="100"/>
  <c r="W36"/>
  <c r="E38" i="104"/>
  <c r="T25" i="27" l="1"/>
  <c r="S25"/>
  <c r="Q25"/>
  <c r="P25"/>
  <c r="N25"/>
  <c r="M25"/>
  <c r="K25"/>
  <c r="J25"/>
  <c r="H25"/>
  <c r="G25"/>
  <c r="C25"/>
  <c r="B25" l="1"/>
  <c r="B21" s="1"/>
  <c r="W40" i="100" l="1"/>
  <c r="W39"/>
  <c r="W38"/>
  <c r="W37"/>
  <c r="I9" i="104" l="1"/>
  <c r="I20"/>
  <c r="I32"/>
  <c r="I38"/>
  <c r="J9"/>
  <c r="J20"/>
  <c r="J32"/>
  <c r="J38"/>
  <c r="K9"/>
  <c r="K20"/>
  <c r="K32"/>
  <c r="K38"/>
  <c r="N9" i="108"/>
  <c r="N20"/>
  <c r="N32"/>
  <c r="N38"/>
  <c r="I9"/>
  <c r="I20"/>
  <c r="I32"/>
  <c r="I38"/>
  <c r="D9"/>
  <c r="D20"/>
  <c r="D32"/>
  <c r="D38"/>
  <c r="M38"/>
  <c r="L38"/>
  <c r="K38"/>
  <c r="J38"/>
  <c r="H38"/>
  <c r="G38"/>
  <c r="F38"/>
  <c r="E38"/>
  <c r="C38"/>
  <c r="B38"/>
  <c r="M32"/>
  <c r="L32"/>
  <c r="K32"/>
  <c r="J32"/>
  <c r="H32"/>
  <c r="G32"/>
  <c r="F32"/>
  <c r="E32"/>
  <c r="C32"/>
  <c r="B32"/>
  <c r="M20"/>
  <c r="L20"/>
  <c r="K20"/>
  <c r="J20"/>
  <c r="H20"/>
  <c r="G20"/>
  <c r="F20"/>
  <c r="E20"/>
  <c r="C20"/>
  <c r="B20"/>
  <c r="M9"/>
  <c r="L9"/>
  <c r="K9"/>
  <c r="J9"/>
  <c r="H9"/>
  <c r="G9"/>
  <c r="F9"/>
  <c r="E9"/>
  <c r="C9"/>
  <c r="B9"/>
  <c r="H9" i="107"/>
  <c r="H20"/>
  <c r="H32"/>
  <c r="H38"/>
  <c r="N38"/>
  <c r="M38"/>
  <c r="L38"/>
  <c r="K38"/>
  <c r="J38"/>
  <c r="I38"/>
  <c r="G38"/>
  <c r="F38"/>
  <c r="E38"/>
  <c r="D38"/>
  <c r="C38"/>
  <c r="B38"/>
  <c r="N32"/>
  <c r="M32"/>
  <c r="L32"/>
  <c r="K32"/>
  <c r="J32"/>
  <c r="I32"/>
  <c r="G32"/>
  <c r="F32"/>
  <c r="E32"/>
  <c r="D32"/>
  <c r="C32"/>
  <c r="B32"/>
  <c r="N20"/>
  <c r="M20"/>
  <c r="M9"/>
  <c r="L20"/>
  <c r="K20"/>
  <c r="J20"/>
  <c r="I20"/>
  <c r="G20"/>
  <c r="F20"/>
  <c r="E20"/>
  <c r="D20"/>
  <c r="C20"/>
  <c r="B20"/>
  <c r="N9"/>
  <c r="L9"/>
  <c r="K9"/>
  <c r="J9"/>
  <c r="I9"/>
  <c r="G9"/>
  <c r="F9"/>
  <c r="E9"/>
  <c r="D9"/>
  <c r="C9"/>
  <c r="B9"/>
  <c r="N38" i="106"/>
  <c r="M38"/>
  <c r="L38"/>
  <c r="K38"/>
  <c r="J38"/>
  <c r="I38"/>
  <c r="H38"/>
  <c r="G38"/>
  <c r="F38"/>
  <c r="E38"/>
  <c r="D38"/>
  <c r="C38"/>
  <c r="B38"/>
  <c r="N32"/>
  <c r="M32"/>
  <c r="L32"/>
  <c r="K32"/>
  <c r="J32"/>
  <c r="I32"/>
  <c r="H32"/>
  <c r="G32"/>
  <c r="F32"/>
  <c r="E32"/>
  <c r="D32"/>
  <c r="C32"/>
  <c r="B32"/>
  <c r="N20"/>
  <c r="M20"/>
  <c r="L20"/>
  <c r="K20"/>
  <c r="J20"/>
  <c r="I20"/>
  <c r="I9"/>
  <c r="H20"/>
  <c r="G20"/>
  <c r="F20"/>
  <c r="E20"/>
  <c r="E9"/>
  <c r="D20"/>
  <c r="C20"/>
  <c r="B20"/>
  <c r="N9"/>
  <c r="M9"/>
  <c r="L9"/>
  <c r="K9"/>
  <c r="J9"/>
  <c r="H9"/>
  <c r="G9"/>
  <c r="F9"/>
  <c r="D9"/>
  <c r="C9"/>
  <c r="B9"/>
  <c r="N38" i="105"/>
  <c r="M38"/>
  <c r="L38"/>
  <c r="K38"/>
  <c r="K9"/>
  <c r="K20"/>
  <c r="K32"/>
  <c r="J38"/>
  <c r="I38"/>
  <c r="H38"/>
  <c r="G38"/>
  <c r="G9"/>
  <c r="G20"/>
  <c r="G32"/>
  <c r="F38"/>
  <c r="E38"/>
  <c r="D38"/>
  <c r="C38"/>
  <c r="B38"/>
  <c r="N32"/>
  <c r="M32"/>
  <c r="L32"/>
  <c r="L9"/>
  <c r="L20"/>
  <c r="J32"/>
  <c r="I32"/>
  <c r="H32"/>
  <c r="F32"/>
  <c r="E32"/>
  <c r="D32"/>
  <c r="C32"/>
  <c r="B32"/>
  <c r="N20"/>
  <c r="M20"/>
  <c r="M9"/>
  <c r="J20"/>
  <c r="I20"/>
  <c r="I9"/>
  <c r="J9"/>
  <c r="N9"/>
  <c r="H20"/>
  <c r="F20"/>
  <c r="E20"/>
  <c r="E9"/>
  <c r="D20"/>
  <c r="C20"/>
  <c r="B20"/>
  <c r="H9"/>
  <c r="F9"/>
  <c r="D9"/>
  <c r="C9"/>
  <c r="B9"/>
  <c r="D9" i="104"/>
  <c r="D20"/>
  <c r="D32"/>
  <c r="D38"/>
  <c r="N38"/>
  <c r="M38"/>
  <c r="L38"/>
  <c r="H38"/>
  <c r="G38"/>
  <c r="F38"/>
  <c r="C38"/>
  <c r="B38"/>
  <c r="N32"/>
  <c r="M32"/>
  <c r="L32"/>
  <c r="H32"/>
  <c r="G32"/>
  <c r="F32"/>
  <c r="E32"/>
  <c r="C32"/>
  <c r="B32"/>
  <c r="N20"/>
  <c r="M20"/>
  <c r="L20"/>
  <c r="H20"/>
  <c r="G20"/>
  <c r="F20"/>
  <c r="E20"/>
  <c r="C20"/>
  <c r="B20"/>
  <c r="N9"/>
  <c r="M9"/>
  <c r="L9"/>
  <c r="H9"/>
  <c r="G9"/>
  <c r="F9"/>
  <c r="E9"/>
  <c r="C9"/>
  <c r="B9"/>
  <c r="E135" i="70"/>
  <c r="M127"/>
  <c r="I127"/>
  <c r="E127"/>
  <c r="M124"/>
  <c r="I124"/>
  <c r="E124"/>
  <c r="M121"/>
  <c r="I121"/>
  <c r="E121"/>
  <c r="M118"/>
  <c r="I118"/>
  <c r="E118"/>
  <c r="M112"/>
  <c r="I112"/>
  <c r="E112"/>
  <c r="M104"/>
  <c r="I104"/>
  <c r="E104"/>
  <c r="M101"/>
  <c r="I101"/>
  <c r="E101"/>
  <c r="M98"/>
  <c r="I98"/>
  <c r="E98"/>
  <c r="M95"/>
  <c r="I95"/>
  <c r="E95"/>
  <c r="M89"/>
  <c r="I89"/>
  <c r="E89"/>
  <c r="G83"/>
  <c r="E83"/>
  <c r="C83"/>
  <c r="E82"/>
  <c r="C82"/>
  <c r="E81"/>
  <c r="C81"/>
  <c r="E80"/>
  <c r="C80"/>
  <c r="I73"/>
  <c r="Q73"/>
  <c r="E79"/>
  <c r="C79"/>
  <c r="E78"/>
  <c r="C78"/>
  <c r="Q76"/>
  <c r="I76"/>
  <c r="Q75"/>
  <c r="I75"/>
  <c r="Q74"/>
  <c r="I74"/>
  <c r="Q72"/>
  <c r="I72"/>
  <c r="Q71"/>
  <c r="I71"/>
  <c r="P63"/>
  <c r="K63"/>
  <c r="F63"/>
  <c r="P60"/>
  <c r="K60"/>
  <c r="F60"/>
  <c r="P57"/>
  <c r="K57"/>
  <c r="F57"/>
  <c r="P54"/>
  <c r="K54"/>
  <c r="F54"/>
  <c r="P48"/>
  <c r="K48"/>
  <c r="F48"/>
  <c r="M40"/>
  <c r="L40"/>
  <c r="K40"/>
  <c r="J40"/>
  <c r="I40"/>
  <c r="H40"/>
  <c r="G40"/>
  <c r="F40"/>
  <c r="E40"/>
  <c r="D40"/>
  <c r="C40"/>
  <c r="I91" i="71"/>
  <c r="H91"/>
  <c r="I90"/>
  <c r="H90"/>
  <c r="I89"/>
  <c r="H89"/>
  <c r="I88"/>
  <c r="H88"/>
  <c r="I87"/>
  <c r="H87"/>
  <c r="I86"/>
  <c r="H86"/>
  <c r="I85"/>
  <c r="H85"/>
  <c r="I84"/>
  <c r="H84"/>
  <c r="I83"/>
  <c r="H83"/>
  <c r="I82"/>
  <c r="H82"/>
  <c r="I81"/>
  <c r="H81"/>
  <c r="I80"/>
  <c r="H80"/>
  <c r="I79"/>
  <c r="H79"/>
  <c r="I78"/>
  <c r="H78"/>
  <c r="I77"/>
  <c r="H77"/>
  <c r="I76"/>
  <c r="H76"/>
  <c r="I75"/>
  <c r="H75"/>
  <c r="I74"/>
  <c r="H74"/>
  <c r="I73"/>
  <c r="H73"/>
  <c r="I72"/>
  <c r="H72"/>
  <c r="I71"/>
  <c r="H71"/>
  <c r="I70"/>
  <c r="H70"/>
  <c r="I69"/>
  <c r="H69"/>
  <c r="I68"/>
  <c r="H68"/>
  <c r="I67"/>
  <c r="H67"/>
  <c r="I66"/>
  <c r="H66"/>
  <c r="I65"/>
  <c r="H65"/>
  <c r="I64"/>
  <c r="H64"/>
  <c r="I63"/>
  <c r="H63"/>
  <c r="I62"/>
  <c r="H62"/>
  <c r="I61"/>
  <c r="H61"/>
  <c r="I60"/>
  <c r="H60"/>
  <c r="I59"/>
  <c r="H59"/>
  <c r="I58"/>
  <c r="H58"/>
  <c r="I57"/>
  <c r="H57"/>
  <c r="I56"/>
  <c r="H56"/>
  <c r="I55"/>
  <c r="H55"/>
  <c r="I54"/>
  <c r="H54"/>
  <c r="I53"/>
  <c r="H53"/>
  <c r="I52"/>
  <c r="H52"/>
  <c r="I51"/>
  <c r="H51"/>
  <c r="H23"/>
  <c r="H27" s="1"/>
  <c r="G23"/>
  <c r="G27" s="1"/>
  <c r="C23"/>
  <c r="C27" s="1"/>
  <c r="F23"/>
  <c r="F11" s="1"/>
  <c r="E23"/>
  <c r="E27" s="1"/>
  <c r="D23"/>
  <c r="D27" s="1"/>
  <c r="H9"/>
  <c r="G9"/>
  <c r="F9"/>
  <c r="E9"/>
  <c r="D9"/>
  <c r="C9"/>
  <c r="V11" i="100"/>
  <c r="V16"/>
  <c r="V21"/>
  <c r="F11"/>
  <c r="F16"/>
  <c r="F21"/>
  <c r="L11"/>
  <c r="L16"/>
  <c r="L21"/>
  <c r="R11"/>
  <c r="R16"/>
  <c r="R21"/>
  <c r="M11"/>
  <c r="M16"/>
  <c r="M21"/>
  <c r="N11"/>
  <c r="N16"/>
  <c r="N21"/>
  <c r="J11"/>
  <c r="J16"/>
  <c r="J21"/>
  <c r="U11"/>
  <c r="U16"/>
  <c r="U21"/>
  <c r="Q11"/>
  <c r="Q16"/>
  <c r="Q21"/>
  <c r="I11"/>
  <c r="I16"/>
  <c r="I21"/>
  <c r="E11"/>
  <c r="E16"/>
  <c r="E21"/>
  <c r="V25"/>
  <c r="U25"/>
  <c r="T25"/>
  <c r="S25"/>
  <c r="R25"/>
  <c r="Q25"/>
  <c r="P25"/>
  <c r="O25"/>
  <c r="N25"/>
  <c r="M25"/>
  <c r="L25"/>
  <c r="K25"/>
  <c r="J25"/>
  <c r="I25"/>
  <c r="H25"/>
  <c r="G25"/>
  <c r="F25"/>
  <c r="E25"/>
  <c r="D25"/>
  <c r="C25"/>
  <c r="X9"/>
  <c r="X14"/>
  <c r="X19"/>
  <c r="V24"/>
  <c r="U24"/>
  <c r="T24"/>
  <c r="S24"/>
  <c r="R24"/>
  <c r="Q24"/>
  <c r="P24"/>
  <c r="O24"/>
  <c r="N24"/>
  <c r="M24"/>
  <c r="L24"/>
  <c r="K24"/>
  <c r="J24"/>
  <c r="I24"/>
  <c r="H24"/>
  <c r="G24"/>
  <c r="F24"/>
  <c r="E24"/>
  <c r="D24"/>
  <c r="C24"/>
  <c r="W8"/>
  <c r="W18"/>
  <c r="V23"/>
  <c r="U23"/>
  <c r="T23"/>
  <c r="S23"/>
  <c r="R23"/>
  <c r="Q23"/>
  <c r="P23"/>
  <c r="O23"/>
  <c r="N23"/>
  <c r="M23"/>
  <c r="L23"/>
  <c r="K23"/>
  <c r="J23"/>
  <c r="I23"/>
  <c r="H23"/>
  <c r="G23"/>
  <c r="F23"/>
  <c r="E23"/>
  <c r="D23"/>
  <c r="C23"/>
  <c r="V22"/>
  <c r="U22"/>
  <c r="T22"/>
  <c r="S22"/>
  <c r="R22"/>
  <c r="Q22"/>
  <c r="P22"/>
  <c r="O22"/>
  <c r="N22"/>
  <c r="M22"/>
  <c r="L22"/>
  <c r="K22"/>
  <c r="J22"/>
  <c r="I22"/>
  <c r="H22"/>
  <c r="G22"/>
  <c r="F22"/>
  <c r="E22"/>
  <c r="D22"/>
  <c r="C22"/>
  <c r="X21"/>
  <c r="T21"/>
  <c r="S21"/>
  <c r="P21"/>
  <c r="O21"/>
  <c r="K21"/>
  <c r="H21"/>
  <c r="G21"/>
  <c r="D21"/>
  <c r="C21"/>
  <c r="X20"/>
  <c r="X10"/>
  <c r="X15"/>
  <c r="W20"/>
  <c r="W19"/>
  <c r="X18"/>
  <c r="X17"/>
  <c r="W17"/>
  <c r="X16"/>
  <c r="T16"/>
  <c r="S16"/>
  <c r="P16"/>
  <c r="O16"/>
  <c r="K16"/>
  <c r="H16"/>
  <c r="G16"/>
  <c r="D16"/>
  <c r="C16"/>
  <c r="W15"/>
  <c r="Y15" s="1"/>
  <c r="W14"/>
  <c r="X12"/>
  <c r="W12"/>
  <c r="X11"/>
  <c r="T11"/>
  <c r="S11"/>
  <c r="P11"/>
  <c r="O11"/>
  <c r="K11"/>
  <c r="H11"/>
  <c r="G11"/>
  <c r="D11"/>
  <c r="C11"/>
  <c r="W10"/>
  <c r="W9"/>
  <c r="Y9" s="1"/>
  <c r="X8"/>
  <c r="X7"/>
  <c r="W7"/>
  <c r="X6"/>
  <c r="W6"/>
  <c r="G19" i="99"/>
  <c r="H19" s="1"/>
  <c r="D19"/>
  <c r="F19" s="1"/>
  <c r="G18"/>
  <c r="D18"/>
  <c r="F18" s="1"/>
  <c r="G17"/>
  <c r="D17"/>
  <c r="F17" s="1"/>
  <c r="G16"/>
  <c r="D16"/>
  <c r="F16" s="1"/>
  <c r="G14"/>
  <c r="D14"/>
  <c r="F14" s="1"/>
  <c r="L11"/>
  <c r="J11"/>
  <c r="K11" s="1"/>
  <c r="D11"/>
  <c r="F11" s="1"/>
  <c r="L10"/>
  <c r="J10"/>
  <c r="D10"/>
  <c r="F10" s="1"/>
  <c r="L9"/>
  <c r="J9"/>
  <c r="D9"/>
  <c r="F9" s="1"/>
  <c r="L8"/>
  <c r="J8"/>
  <c r="D8"/>
  <c r="F8" s="1"/>
  <c r="L7"/>
  <c r="L6"/>
  <c r="J6"/>
  <c r="D6"/>
  <c r="F6" s="1"/>
  <c r="D43" i="103"/>
  <c r="C43"/>
  <c r="B43"/>
  <c r="C27"/>
  <c r="D28" s="1"/>
  <c r="F25"/>
  <c r="F27" s="1"/>
  <c r="G26" s="1"/>
  <c r="I26"/>
  <c r="D26"/>
  <c r="H25"/>
  <c r="H27" s="1"/>
  <c r="D25"/>
  <c r="I24"/>
  <c r="D24"/>
  <c r="I23"/>
  <c r="G23"/>
  <c r="D23"/>
  <c r="I22"/>
  <c r="D22"/>
  <c r="E16"/>
  <c r="N10"/>
  <c r="M10"/>
  <c r="L10"/>
  <c r="K10"/>
  <c r="H10"/>
  <c r="G10"/>
  <c r="F10"/>
  <c r="E10"/>
  <c r="D10"/>
  <c r="B10"/>
  <c r="C10"/>
  <c r="I9"/>
  <c r="I8"/>
  <c r="I7"/>
  <c r="I6"/>
  <c r="F91" i="102"/>
  <c r="D91"/>
  <c r="F90"/>
  <c r="D90"/>
  <c r="F89"/>
  <c r="D89"/>
  <c r="N83"/>
  <c r="M83"/>
  <c r="I83"/>
  <c r="H83"/>
  <c r="O82"/>
  <c r="K82"/>
  <c r="F82"/>
  <c r="O81"/>
  <c r="K81"/>
  <c r="F81"/>
  <c r="O80"/>
  <c r="K80"/>
  <c r="F80"/>
  <c r="O79"/>
  <c r="O78"/>
  <c r="K79"/>
  <c r="F79"/>
  <c r="K78"/>
  <c r="F78"/>
  <c r="G63"/>
  <c r="G67"/>
  <c r="H71"/>
  <c r="M71" s="1"/>
  <c r="H70"/>
  <c r="L70" s="1"/>
  <c r="H69"/>
  <c r="M69" s="1"/>
  <c r="H68"/>
  <c r="L68" s="1"/>
  <c r="F67"/>
  <c r="E67"/>
  <c r="D67"/>
  <c r="C67"/>
  <c r="H66"/>
  <c r="L66" s="1"/>
  <c r="H65"/>
  <c r="J65" s="1"/>
  <c r="H64"/>
  <c r="J64" s="1"/>
  <c r="F63"/>
  <c r="E63"/>
  <c r="D63"/>
  <c r="C63"/>
  <c r="J57"/>
  <c r="I57"/>
  <c r="H57"/>
  <c r="G57"/>
  <c r="F57"/>
  <c r="E57"/>
  <c r="D57"/>
  <c r="C57"/>
  <c r="K55"/>
  <c r="K54"/>
  <c r="K53"/>
  <c r="K52"/>
  <c r="K51"/>
  <c r="K50"/>
  <c r="K49"/>
  <c r="J48"/>
  <c r="I48"/>
  <c r="H48"/>
  <c r="G48"/>
  <c r="F48"/>
  <c r="E48"/>
  <c r="D48"/>
  <c r="C48"/>
  <c r="K47"/>
  <c r="K46"/>
  <c r="K45"/>
  <c r="K44"/>
  <c r="K43"/>
  <c r="K42"/>
  <c r="K41"/>
  <c r="K40"/>
  <c r="E34"/>
  <c r="F34" s="1"/>
  <c r="D34"/>
  <c r="K12"/>
  <c r="J21" s="1"/>
  <c r="K11"/>
  <c r="J20" s="1"/>
  <c r="K9"/>
  <c r="J18" s="1"/>
  <c r="K8"/>
  <c r="J17" s="1"/>
  <c r="K7"/>
  <c r="J16" s="1"/>
  <c r="K14"/>
  <c r="J23" s="1"/>
  <c r="J13"/>
  <c r="I13"/>
  <c r="H13"/>
  <c r="G13"/>
  <c r="F13"/>
  <c r="E13"/>
  <c r="D13"/>
  <c r="C13"/>
  <c r="K10"/>
  <c r="E19" s="1"/>
  <c r="K6"/>
  <c r="D15" s="1"/>
  <c r="C134" i="27"/>
  <c r="B135" s="1"/>
  <c r="D127"/>
  <c r="J109"/>
  <c r="I108"/>
  <c r="I100" s="1"/>
  <c r="H108"/>
  <c r="H100" s="1"/>
  <c r="G108"/>
  <c r="G100" s="1"/>
  <c r="F108"/>
  <c r="F100" s="1"/>
  <c r="E108"/>
  <c r="E100" s="1"/>
  <c r="D108"/>
  <c r="D100" s="1"/>
  <c r="C108"/>
  <c r="C100" s="1"/>
  <c r="B108"/>
  <c r="B100" s="1"/>
  <c r="J107"/>
  <c r="J106"/>
  <c r="J105"/>
  <c r="J104"/>
  <c r="J103"/>
  <c r="J102"/>
  <c r="J101"/>
  <c r="E93"/>
  <c r="D93"/>
  <c r="B93"/>
  <c r="C93" s="1"/>
  <c r="H17"/>
  <c r="H21"/>
  <c r="H20" s="1"/>
  <c r="H57"/>
  <c r="H40" s="1"/>
  <c r="H69"/>
  <c r="T69"/>
  <c r="S69"/>
  <c r="H90" s="1"/>
  <c r="Q69"/>
  <c r="P69"/>
  <c r="G90" s="1"/>
  <c r="N69"/>
  <c r="M69"/>
  <c r="F90" s="1"/>
  <c r="K69"/>
  <c r="J69"/>
  <c r="E90" s="1"/>
  <c r="G69"/>
  <c r="D90" s="1"/>
  <c r="C69"/>
  <c r="B69"/>
  <c r="B90" s="1"/>
  <c r="T57"/>
  <c r="T40" s="1"/>
  <c r="S57"/>
  <c r="S40" s="1"/>
  <c r="H89" s="1"/>
  <c r="Q57"/>
  <c r="Q40" s="1"/>
  <c r="P57"/>
  <c r="N57"/>
  <c r="N40" s="1"/>
  <c r="M57"/>
  <c r="F92" s="1"/>
  <c r="K57"/>
  <c r="K40" s="1"/>
  <c r="J57"/>
  <c r="E92" s="1"/>
  <c r="G57"/>
  <c r="C57"/>
  <c r="B57"/>
  <c r="T21"/>
  <c r="T20" s="1"/>
  <c r="S21"/>
  <c r="Q21"/>
  <c r="Q20" s="1"/>
  <c r="P21"/>
  <c r="P20" s="1"/>
  <c r="N21"/>
  <c r="N20" s="1"/>
  <c r="M21"/>
  <c r="M20" s="1"/>
  <c r="K21"/>
  <c r="K20" s="1"/>
  <c r="J21"/>
  <c r="G21"/>
  <c r="G20" s="1"/>
  <c r="C21"/>
  <c r="B20"/>
  <c r="T17"/>
  <c r="S17"/>
  <c r="Q17"/>
  <c r="P17"/>
  <c r="G87" s="1"/>
  <c r="N17"/>
  <c r="M17"/>
  <c r="F87" s="1"/>
  <c r="K17"/>
  <c r="J17"/>
  <c r="E87" s="1"/>
  <c r="G17"/>
  <c r="C17"/>
  <c r="B17"/>
  <c r="A2"/>
  <c r="A2" i="71" s="1"/>
  <c r="C13" i="114"/>
  <c r="E11"/>
  <c r="E10"/>
  <c r="E9"/>
  <c r="E8"/>
  <c r="E7"/>
  <c r="E3"/>
  <c r="E4"/>
  <c r="E5"/>
  <c r="E6"/>
  <c r="D6"/>
  <c r="D5"/>
  <c r="B1" i="112"/>
  <c r="C72" i="102" l="1"/>
  <c r="H21"/>
  <c r="K64"/>
  <c r="J20" i="27"/>
  <c r="B87"/>
  <c r="B94" s="1"/>
  <c r="C94" s="1"/>
  <c r="F8" i="107"/>
  <c r="F46" s="1"/>
  <c r="G8" i="106"/>
  <c r="J68" i="102"/>
  <c r="F8" i="105"/>
  <c r="F46" s="1"/>
  <c r="G8" i="104"/>
  <c r="G46" s="1"/>
  <c r="H15" i="102"/>
  <c r="I65"/>
  <c r="B92" i="27"/>
  <c r="C92" s="1"/>
  <c r="B40"/>
  <c r="B89" s="1"/>
  <c r="K8" i="108"/>
  <c r="K46" s="1"/>
  <c r="C8" i="104"/>
  <c r="C46" s="1"/>
  <c r="C47" s="1"/>
  <c r="H8"/>
  <c r="H46" s="1"/>
  <c r="X23" i="100"/>
  <c r="C23" i="102"/>
  <c r="M68"/>
  <c r="C40" i="27"/>
  <c r="C20"/>
  <c r="J66" i="102"/>
  <c r="D23"/>
  <c r="I64"/>
  <c r="M64"/>
  <c r="N11" i="99"/>
  <c r="C8" i="107"/>
  <c r="C46" s="1"/>
  <c r="C47" s="1"/>
  <c r="G8"/>
  <c r="G46" s="1"/>
  <c r="D8"/>
  <c r="D46" s="1"/>
  <c r="N8"/>
  <c r="N46" s="1"/>
  <c r="G26" i="100"/>
  <c r="G40" s="1"/>
  <c r="P26"/>
  <c r="P36" s="1"/>
  <c r="Y12"/>
  <c r="Y7"/>
  <c r="K70" i="102"/>
  <c r="J70"/>
  <c r="K68"/>
  <c r="I68"/>
  <c r="I20"/>
  <c r="J8" i="108"/>
  <c r="J46" s="1"/>
  <c r="I8" i="107"/>
  <c r="I46" s="1"/>
  <c r="I47" s="1"/>
  <c r="B8"/>
  <c r="B46" s="1"/>
  <c r="D8" i="106"/>
  <c r="D46" s="1"/>
  <c r="J8"/>
  <c r="J46" s="1"/>
  <c r="N8"/>
  <c r="N46" s="1"/>
  <c r="E8"/>
  <c r="E46" s="1"/>
  <c r="H8"/>
  <c r="H46" s="1"/>
  <c r="G8" i="105"/>
  <c r="G46" s="1"/>
  <c r="F8" i="104"/>
  <c r="F46" s="1"/>
  <c r="M8"/>
  <c r="M46" s="1"/>
  <c r="E8"/>
  <c r="E46" s="1"/>
  <c r="D8"/>
  <c r="D46" s="1"/>
  <c r="D11" i="71"/>
  <c r="Y10" i="100"/>
  <c r="K26"/>
  <c r="K35" s="1"/>
  <c r="W23"/>
  <c r="I66" i="102"/>
  <c r="E20"/>
  <c r="L65"/>
  <c r="I70"/>
  <c r="L64"/>
  <c r="E23"/>
  <c r="E72"/>
  <c r="K65"/>
  <c r="I69"/>
  <c r="H23"/>
  <c r="G46" i="106"/>
  <c r="L8"/>
  <c r="L46" s="1"/>
  <c r="D80" i="70"/>
  <c r="F27" i="71"/>
  <c r="F29" s="1"/>
  <c r="F39" s="1"/>
  <c r="X22" i="100"/>
  <c r="Y17"/>
  <c r="W25"/>
  <c r="I26"/>
  <c r="I39" s="1"/>
  <c r="N26"/>
  <c r="N37" s="1"/>
  <c r="L26"/>
  <c r="L38" s="1"/>
  <c r="I25" i="103"/>
  <c r="G23" i="102"/>
  <c r="I23"/>
  <c r="F23"/>
  <c r="F72"/>
  <c r="N6" i="99"/>
  <c r="M40" i="27"/>
  <c r="A3" i="96"/>
  <c r="A2" i="103"/>
  <c r="A2" i="106"/>
  <c r="L8" i="108"/>
  <c r="L46" s="1"/>
  <c r="C8"/>
  <c r="C46" s="1"/>
  <c r="C47" s="1"/>
  <c r="C52" s="1"/>
  <c r="H8"/>
  <c r="H46" s="1"/>
  <c r="M8"/>
  <c r="M46" s="1"/>
  <c r="D8"/>
  <c r="D46" s="1"/>
  <c r="N8"/>
  <c r="N46" s="1"/>
  <c r="E8" i="107"/>
  <c r="E46" s="1"/>
  <c r="M8"/>
  <c r="M46" s="1"/>
  <c r="C8" i="106"/>
  <c r="C46" s="1"/>
  <c r="C47" s="1"/>
  <c r="F8"/>
  <c r="F46" s="1"/>
  <c r="K8"/>
  <c r="K46" s="1"/>
  <c r="B8"/>
  <c r="B46" s="1"/>
  <c r="I8"/>
  <c r="I46" s="1"/>
  <c r="I47" s="1"/>
  <c r="D8" i="105"/>
  <c r="D46" s="1"/>
  <c r="M8"/>
  <c r="M46" s="1"/>
  <c r="L8"/>
  <c r="L46" s="1"/>
  <c r="H8"/>
  <c r="H46" s="1"/>
  <c r="K8"/>
  <c r="K46" s="1"/>
  <c r="N8" i="104"/>
  <c r="N46" s="1"/>
  <c r="J8"/>
  <c r="J46" s="1"/>
  <c r="I8"/>
  <c r="I46" s="1"/>
  <c r="I47" s="1"/>
  <c r="I52" s="1"/>
  <c r="D78" i="70"/>
  <c r="D81"/>
  <c r="E11" i="71"/>
  <c r="G11"/>
  <c r="E26" i="100"/>
  <c r="E40" s="1"/>
  <c r="O26"/>
  <c r="O40" s="1"/>
  <c r="T26"/>
  <c r="T40" s="1"/>
  <c r="Y14"/>
  <c r="Y19"/>
  <c r="Y20"/>
  <c r="H26"/>
  <c r="H40" s="1"/>
  <c r="S26"/>
  <c r="S38" s="1"/>
  <c r="M26"/>
  <c r="M40" s="1"/>
  <c r="N10" i="99"/>
  <c r="N8"/>
  <c r="I10" i="103"/>
  <c r="J6" s="1"/>
  <c r="G19" i="102"/>
  <c r="G20"/>
  <c r="I19"/>
  <c r="C18"/>
  <c r="M70"/>
  <c r="D17"/>
  <c r="G16"/>
  <c r="H18"/>
  <c r="F31"/>
  <c r="E18"/>
  <c r="K57"/>
  <c r="N72" i="27"/>
  <c r="T72"/>
  <c r="T78" s="1"/>
  <c r="T79" s="1"/>
  <c r="H6" i="71" s="1"/>
  <c r="Q72" i="27"/>
  <c r="Q74" s="1"/>
  <c r="J40"/>
  <c r="C87"/>
  <c r="I27" i="103"/>
  <c r="K13" i="102"/>
  <c r="I22" s="1"/>
  <c r="K48"/>
  <c r="N9" i="99"/>
  <c r="X26" i="100"/>
  <c r="E8" i="108"/>
  <c r="E46" s="1"/>
  <c r="M65" i="102"/>
  <c r="E17"/>
  <c r="D20"/>
  <c r="G17"/>
  <c r="H92" i="27"/>
  <c r="I18" i="102"/>
  <c r="F18"/>
  <c r="F20"/>
  <c r="F29"/>
  <c r="F33"/>
  <c r="D72"/>
  <c r="H67"/>
  <c r="J67" s="1"/>
  <c r="G72"/>
  <c r="G25" i="103"/>
  <c r="G27" s="1"/>
  <c r="C26" i="100"/>
  <c r="C35" s="1"/>
  <c r="X24"/>
  <c r="U26"/>
  <c r="U35" s="1"/>
  <c r="R26"/>
  <c r="R39" s="1"/>
  <c r="F26"/>
  <c r="F40" s="1"/>
  <c r="B8" i="104"/>
  <c r="B46" s="1"/>
  <c r="B8" i="105"/>
  <c r="B46" s="1"/>
  <c r="I8"/>
  <c r="I46" s="1"/>
  <c r="I47" s="1"/>
  <c r="M8" i="106"/>
  <c r="M46" s="1"/>
  <c r="K8" i="107"/>
  <c r="K46" s="1"/>
  <c r="H8"/>
  <c r="H46" s="1"/>
  <c r="F8" i="108"/>
  <c r="F46" s="1"/>
  <c r="H20" i="102"/>
  <c r="C20"/>
  <c r="C91" i="27"/>
  <c r="F32" i="102"/>
  <c r="G22" i="103"/>
  <c r="H11" i="71"/>
  <c r="D83" i="70"/>
  <c r="J8" i="107"/>
  <c r="J46" s="1"/>
  <c r="H17" i="102"/>
  <c r="C17"/>
  <c r="C88" i="27"/>
  <c r="G18" i="102"/>
  <c r="F30"/>
  <c r="I71"/>
  <c r="G24" i="103"/>
  <c r="Y8" i="100"/>
  <c r="D26"/>
  <c r="D39" s="1"/>
  <c r="W16"/>
  <c r="Y16" s="1"/>
  <c r="Y18"/>
  <c r="X25"/>
  <c r="W21"/>
  <c r="Y21" s="1"/>
  <c r="Q26"/>
  <c r="Q36" s="1"/>
  <c r="J26"/>
  <c r="J40" s="1"/>
  <c r="V26"/>
  <c r="V38" s="1"/>
  <c r="D79" i="70"/>
  <c r="D82"/>
  <c r="L8" i="104"/>
  <c r="L46" s="1"/>
  <c r="C8" i="105"/>
  <c r="C46" s="1"/>
  <c r="C47" s="1"/>
  <c r="E8"/>
  <c r="E46" s="1"/>
  <c r="N8"/>
  <c r="N46" s="1"/>
  <c r="J8"/>
  <c r="J46" s="1"/>
  <c r="L8" i="107"/>
  <c r="L46" s="1"/>
  <c r="B8" i="108"/>
  <c r="B46" s="1"/>
  <c r="G8"/>
  <c r="G46" s="1"/>
  <c r="I8"/>
  <c r="I46" s="1"/>
  <c r="I47" s="1"/>
  <c r="K8" i="104"/>
  <c r="K46" s="1"/>
  <c r="H72" i="27"/>
  <c r="A2" i="100"/>
  <c r="A2" i="108"/>
  <c r="A2" i="105"/>
  <c r="A1" i="112"/>
  <c r="A2" i="102"/>
  <c r="A2" i="99"/>
  <c r="A2" i="70"/>
  <c r="A2" i="107"/>
  <c r="A2" i="104"/>
  <c r="O83" i="102"/>
  <c r="C3" i="96"/>
  <c r="K83" i="102"/>
  <c r="D12" i="71"/>
  <c r="D29"/>
  <c r="D39" s="1"/>
  <c r="D10"/>
  <c r="D40" s="1"/>
  <c r="C29"/>
  <c r="C39" s="1"/>
  <c r="C10"/>
  <c r="C40" s="1"/>
  <c r="C12"/>
  <c r="B83" i="70" s="1"/>
  <c r="E12" i="71"/>
  <c r="B79" i="70" s="1"/>
  <c r="E29" i="71"/>
  <c r="E10"/>
  <c r="G12"/>
  <c r="G29"/>
  <c r="G39" s="1"/>
  <c r="G10"/>
  <c r="G40" s="1"/>
  <c r="H12"/>
  <c r="H29"/>
  <c r="H39" s="1"/>
  <c r="H10"/>
  <c r="H40" s="1"/>
  <c r="C11"/>
  <c r="J39" i="100"/>
  <c r="W11"/>
  <c r="Y6"/>
  <c r="W22"/>
  <c r="W24"/>
  <c r="D27" i="103"/>
  <c r="E21" i="102"/>
  <c r="E16"/>
  <c r="K66"/>
  <c r="D21"/>
  <c r="C16"/>
  <c r="F19"/>
  <c r="D19"/>
  <c r="C15"/>
  <c r="E15"/>
  <c r="I16"/>
  <c r="F17"/>
  <c r="D18"/>
  <c r="D29"/>
  <c r="D31"/>
  <c r="D33"/>
  <c r="J69"/>
  <c r="J71"/>
  <c r="H16"/>
  <c r="G21"/>
  <c r="J19"/>
  <c r="F15"/>
  <c r="H19"/>
  <c r="G15"/>
  <c r="I15"/>
  <c r="I17"/>
  <c r="I21"/>
  <c r="F16"/>
  <c r="F21"/>
  <c r="M66"/>
  <c r="K69"/>
  <c r="K71"/>
  <c r="H63"/>
  <c r="D16"/>
  <c r="C21"/>
  <c r="J15"/>
  <c r="C19"/>
  <c r="D30"/>
  <c r="D32"/>
  <c r="L69"/>
  <c r="L71"/>
  <c r="D87" i="27"/>
  <c r="H87"/>
  <c r="S20"/>
  <c r="D92"/>
  <c r="G40"/>
  <c r="D89" s="1"/>
  <c r="C90"/>
  <c r="K72"/>
  <c r="G92"/>
  <c r="P40"/>
  <c r="G89" s="1"/>
  <c r="J108"/>
  <c r="J100" s="1"/>
  <c r="E13" i="114"/>
  <c r="J37" i="100" l="1"/>
  <c r="K39"/>
  <c r="L39"/>
  <c r="F36"/>
  <c r="J38"/>
  <c r="F89" i="27"/>
  <c r="E89"/>
  <c r="P35" i="100"/>
  <c r="E37"/>
  <c r="E39"/>
  <c r="G38"/>
  <c r="J47" i="108"/>
  <c r="K47" s="1"/>
  <c r="L47" s="1"/>
  <c r="M47" s="1"/>
  <c r="N47" s="1"/>
  <c r="D47" i="107"/>
  <c r="E47" s="1"/>
  <c r="M38" i="100"/>
  <c r="L36"/>
  <c r="E38"/>
  <c r="M36"/>
  <c r="F47" i="107"/>
  <c r="G47" s="1"/>
  <c r="H47" s="1"/>
  <c r="J47"/>
  <c r="K47" s="1"/>
  <c r="L47" s="1"/>
  <c r="M47" s="1"/>
  <c r="N47" s="1"/>
  <c r="Y22" i="100"/>
  <c r="N38"/>
  <c r="N39"/>
  <c r="Q38"/>
  <c r="N35"/>
  <c r="F10" i="71"/>
  <c r="F40" s="1"/>
  <c r="O37" i="100"/>
  <c r="N36"/>
  <c r="E36"/>
  <c r="P37"/>
  <c r="M37"/>
  <c r="G39"/>
  <c r="Y23"/>
  <c r="E35"/>
  <c r="K37"/>
  <c r="P39"/>
  <c r="I40"/>
  <c r="P40"/>
  <c r="Q40"/>
  <c r="P38"/>
  <c r="D22" i="102"/>
  <c r="K40" i="100"/>
  <c r="R40"/>
  <c r="G35"/>
  <c r="D47" i="104"/>
  <c r="E47" s="1"/>
  <c r="F47" s="1"/>
  <c r="G47" s="1"/>
  <c r="H47" s="1"/>
  <c r="S40" i="100"/>
  <c r="G36"/>
  <c r="K36"/>
  <c r="V36"/>
  <c r="G37"/>
  <c r="C72" i="27"/>
  <c r="C78" s="1"/>
  <c r="C79" s="1"/>
  <c r="C6" i="71" s="1"/>
  <c r="D47" i="106"/>
  <c r="E47" s="1"/>
  <c r="F47" s="1"/>
  <c r="G47" s="1"/>
  <c r="H47" s="1"/>
  <c r="L40" i="100"/>
  <c r="F37"/>
  <c r="C36"/>
  <c r="T39"/>
  <c r="Y25"/>
  <c r="N40"/>
  <c r="C38"/>
  <c r="D40"/>
  <c r="T36"/>
  <c r="L35"/>
  <c r="O39"/>
  <c r="D35"/>
  <c r="F22" i="102"/>
  <c r="I52" i="108"/>
  <c r="J52" s="1"/>
  <c r="D47"/>
  <c r="E47" s="1"/>
  <c r="F47" s="1"/>
  <c r="G47" s="1"/>
  <c r="H47" s="1"/>
  <c r="J47" i="104"/>
  <c r="K47" s="1"/>
  <c r="L47" s="1"/>
  <c r="M47" s="1"/>
  <c r="N47" s="1"/>
  <c r="D38" i="100"/>
  <c r="R36"/>
  <c r="D36"/>
  <c r="R38"/>
  <c r="R35"/>
  <c r="H39"/>
  <c r="K38"/>
  <c r="D37"/>
  <c r="R37"/>
  <c r="I38"/>
  <c r="U37"/>
  <c r="J9" i="103"/>
  <c r="L67" i="102"/>
  <c r="B72" i="27"/>
  <c r="B74" s="1"/>
  <c r="C89"/>
  <c r="J72"/>
  <c r="J74" s="1"/>
  <c r="F79" i="70"/>
  <c r="F12" i="71"/>
  <c r="F38" s="1"/>
  <c r="I37" i="100"/>
  <c r="S35"/>
  <c r="S36"/>
  <c r="O36"/>
  <c r="I35"/>
  <c r="S37"/>
  <c r="S39"/>
  <c r="L37"/>
  <c r="O35"/>
  <c r="I36"/>
  <c r="O38"/>
  <c r="F39"/>
  <c r="C40"/>
  <c r="T38"/>
  <c r="H36"/>
  <c r="Y24"/>
  <c r="J10" i="103"/>
  <c r="J8"/>
  <c r="F16"/>
  <c r="H72" i="102"/>
  <c r="I72" s="1"/>
  <c r="M72" i="27"/>
  <c r="M74" s="1"/>
  <c r="T74"/>
  <c r="D47" i="105"/>
  <c r="E47" s="1"/>
  <c r="F47" s="1"/>
  <c r="G47" s="1"/>
  <c r="H47" s="1"/>
  <c r="H35" i="100"/>
  <c r="H38"/>
  <c r="F38"/>
  <c r="M35"/>
  <c r="M39"/>
  <c r="C39"/>
  <c r="C37"/>
  <c r="Q35"/>
  <c r="T35"/>
  <c r="T37"/>
  <c r="J36"/>
  <c r="H37"/>
  <c r="F35"/>
  <c r="U40"/>
  <c r="V39"/>
  <c r="Q37"/>
  <c r="M67" i="102"/>
  <c r="I67"/>
  <c r="Q78" i="27"/>
  <c r="Q79" s="1"/>
  <c r="G6" i="71" s="1"/>
  <c r="N74" i="27"/>
  <c r="N78"/>
  <c r="N79" s="1"/>
  <c r="F6" i="71" s="1"/>
  <c r="H22" i="102"/>
  <c r="C22"/>
  <c r="U39" i="100"/>
  <c r="C52" i="104"/>
  <c r="C56" s="1"/>
  <c r="J47" i="106"/>
  <c r="K47" s="1"/>
  <c r="L47" s="1"/>
  <c r="M47" s="1"/>
  <c r="N47" s="1"/>
  <c r="J22" i="102"/>
  <c r="U36" i="100"/>
  <c r="U38"/>
  <c r="V35"/>
  <c r="V40"/>
  <c r="J47" i="105"/>
  <c r="K47" s="1"/>
  <c r="L47" s="1"/>
  <c r="M47" s="1"/>
  <c r="N47" s="1"/>
  <c r="G22" i="102"/>
  <c r="K67"/>
  <c r="V37" i="100"/>
  <c r="J35"/>
  <c r="G38" i="71"/>
  <c r="B81" i="70"/>
  <c r="F81" s="1"/>
  <c r="F83"/>
  <c r="E22" i="102"/>
  <c r="Q39" i="100"/>
  <c r="H38" i="71"/>
  <c r="B82" i="70"/>
  <c r="F82" s="1"/>
  <c r="D38" i="71"/>
  <c r="B78" i="70"/>
  <c r="F78" s="1"/>
  <c r="H78" i="27"/>
  <c r="H79" s="1"/>
  <c r="D6" i="71" s="1"/>
  <c r="H74" i="27"/>
  <c r="D52" i="108"/>
  <c r="C56"/>
  <c r="J52" i="104"/>
  <c r="I56"/>
  <c r="C38" i="71"/>
  <c r="C45"/>
  <c r="Y11" i="100"/>
  <c r="Y26" s="1"/>
  <c r="W26"/>
  <c r="J63" i="102"/>
  <c r="L63"/>
  <c r="M63"/>
  <c r="I63"/>
  <c r="K63"/>
  <c r="P72" i="27"/>
  <c r="S72"/>
  <c r="G72"/>
  <c r="K74"/>
  <c r="K78"/>
  <c r="K79" s="1"/>
  <c r="E6" i="71" s="1"/>
  <c r="B17" i="70" l="1"/>
  <c r="B11"/>
  <c r="B80"/>
  <c r="F80" s="1"/>
  <c r="B78" i="27"/>
  <c r="B79" s="1"/>
  <c r="C74"/>
  <c r="B18" i="70"/>
  <c r="B9"/>
  <c r="B16"/>
  <c r="B14"/>
  <c r="B15"/>
  <c r="B6"/>
  <c r="B8"/>
  <c r="B7"/>
  <c r="B10"/>
  <c r="I56" i="108"/>
  <c r="M72" i="102"/>
  <c r="J72"/>
  <c r="X38" i="100"/>
  <c r="X36"/>
  <c r="K72" i="102"/>
  <c r="J78" i="27"/>
  <c r="J79" s="1"/>
  <c r="L49" s="1"/>
  <c r="M78"/>
  <c r="M79" s="1"/>
  <c r="X37" i="100"/>
  <c r="X40"/>
  <c r="X39"/>
  <c r="L72" i="102"/>
  <c r="X35" i="100"/>
  <c r="D52" i="104"/>
  <c r="D56" s="1"/>
  <c r="D56" i="108"/>
  <c r="E52"/>
  <c r="J56"/>
  <c r="K52"/>
  <c r="K52" i="104"/>
  <c r="J56"/>
  <c r="L61" i="27"/>
  <c r="P74"/>
  <c r="P78"/>
  <c r="G74"/>
  <c r="G78"/>
  <c r="S78"/>
  <c r="S74"/>
  <c r="D56" l="1"/>
  <c r="D17"/>
  <c r="O56"/>
  <c r="O24"/>
  <c r="O28"/>
  <c r="O32"/>
  <c r="O36"/>
  <c r="O44"/>
  <c r="O29"/>
  <c r="O33"/>
  <c r="O37"/>
  <c r="O45"/>
  <c r="O26"/>
  <c r="O30"/>
  <c r="O34"/>
  <c r="O38"/>
  <c r="O42"/>
  <c r="O46"/>
  <c r="O27"/>
  <c r="O31"/>
  <c r="O35"/>
  <c r="O39"/>
  <c r="O43"/>
  <c r="O41"/>
  <c r="O25"/>
  <c r="O40"/>
  <c r="L56"/>
  <c r="L22"/>
  <c r="L26"/>
  <c r="L30"/>
  <c r="L34"/>
  <c r="L38"/>
  <c r="L23"/>
  <c r="L27"/>
  <c r="L31"/>
  <c r="L35"/>
  <c r="L39"/>
  <c r="L43"/>
  <c r="L24"/>
  <c r="L28"/>
  <c r="L32"/>
  <c r="L36"/>
  <c r="L44"/>
  <c r="L29"/>
  <c r="L33"/>
  <c r="L37"/>
  <c r="L42"/>
  <c r="L41"/>
  <c r="L25"/>
  <c r="L21"/>
  <c r="L40"/>
  <c r="L58"/>
  <c r="D36"/>
  <c r="D34"/>
  <c r="D54"/>
  <c r="D53"/>
  <c r="D51"/>
  <c r="D52"/>
  <c r="O52"/>
  <c r="L52"/>
  <c r="L51"/>
  <c r="L54"/>
  <c r="L59"/>
  <c r="L79"/>
  <c r="L64"/>
  <c r="L75"/>
  <c r="E8" i="71"/>
  <c r="L74" i="27"/>
  <c r="L72"/>
  <c r="L19"/>
  <c r="L20"/>
  <c r="L48"/>
  <c r="L62"/>
  <c r="L78"/>
  <c r="B19" i="70"/>
  <c r="L68" i="27"/>
  <c r="L77"/>
  <c r="L65"/>
  <c r="L57"/>
  <c r="L50"/>
  <c r="L76"/>
  <c r="Y35" i="100"/>
  <c r="L69" i="27"/>
  <c r="L63"/>
  <c r="L60"/>
  <c r="L73"/>
  <c r="L67"/>
  <c r="L47"/>
  <c r="L46"/>
  <c r="L66"/>
  <c r="L55"/>
  <c r="L71"/>
  <c r="L17"/>
  <c r="L45"/>
  <c r="L53"/>
  <c r="L18"/>
  <c r="L70"/>
  <c r="O74"/>
  <c r="O54"/>
  <c r="D29"/>
  <c r="D32"/>
  <c r="D30"/>
  <c r="E52" i="104"/>
  <c r="F52" s="1"/>
  <c r="O78" i="27"/>
  <c r="O60"/>
  <c r="O51"/>
  <c r="O71"/>
  <c r="O68"/>
  <c r="O57"/>
  <c r="O58"/>
  <c r="F8" i="71"/>
  <c r="F41" s="1"/>
  <c r="O23" i="27"/>
  <c r="O22"/>
  <c r="O17"/>
  <c r="O77"/>
  <c r="O19"/>
  <c r="O79"/>
  <c r="O21"/>
  <c r="O70"/>
  <c r="O73"/>
  <c r="O20"/>
  <c r="O47"/>
  <c r="O64"/>
  <c r="O55"/>
  <c r="O53"/>
  <c r="O62"/>
  <c r="O65"/>
  <c r="O61"/>
  <c r="O49"/>
  <c r="O75"/>
  <c r="O18"/>
  <c r="O66"/>
  <c r="O50"/>
  <c r="O63"/>
  <c r="O48"/>
  <c r="O76"/>
  <c r="O67"/>
  <c r="O59"/>
  <c r="O69"/>
  <c r="O72"/>
  <c r="D78"/>
  <c r="D35"/>
  <c r="C8" i="71"/>
  <c r="C41" s="1"/>
  <c r="K56" i="108"/>
  <c r="L52"/>
  <c r="E56"/>
  <c r="F52"/>
  <c r="K56" i="104"/>
  <c r="L52"/>
  <c r="S79" i="27"/>
  <c r="U56" s="1"/>
  <c r="D74"/>
  <c r="G79"/>
  <c r="P79"/>
  <c r="R56" s="1"/>
  <c r="D73"/>
  <c r="D63"/>
  <c r="D50"/>
  <c r="D37"/>
  <c r="D23"/>
  <c r="D55"/>
  <c r="D60"/>
  <c r="D46"/>
  <c r="D33"/>
  <c r="D22"/>
  <c r="D68"/>
  <c r="D77"/>
  <c r="D65"/>
  <c r="D49"/>
  <c r="D27"/>
  <c r="D59"/>
  <c r="D66"/>
  <c r="D38"/>
  <c r="D21"/>
  <c r="D20"/>
  <c r="D71"/>
  <c r="D76"/>
  <c r="D39"/>
  <c r="D19"/>
  <c r="D64"/>
  <c r="D61"/>
  <c r="D70"/>
  <c r="D47"/>
  <c r="D41"/>
  <c r="D18"/>
  <c r="D42"/>
  <c r="D44"/>
  <c r="D28"/>
  <c r="D62"/>
  <c r="D26"/>
  <c r="D79"/>
  <c r="D48"/>
  <c r="D57"/>
  <c r="D75"/>
  <c r="D43"/>
  <c r="D67"/>
  <c r="D58"/>
  <c r="D25"/>
  <c r="D24"/>
  <c r="D31"/>
  <c r="D40"/>
  <c r="D45"/>
  <c r="D69"/>
  <c r="D72"/>
  <c r="I56" l="1"/>
  <c r="I29"/>
  <c r="I30"/>
  <c r="I34"/>
  <c r="I31"/>
  <c r="I35"/>
  <c r="I28"/>
  <c r="I32"/>
  <c r="I36"/>
  <c r="I33"/>
  <c r="I37"/>
  <c r="R52"/>
  <c r="R51"/>
  <c r="R54"/>
  <c r="R53"/>
  <c r="I54"/>
  <c r="I52"/>
  <c r="R34"/>
  <c r="R35"/>
  <c r="R36"/>
  <c r="U52"/>
  <c r="U36"/>
  <c r="U33"/>
  <c r="U34"/>
  <c r="U35"/>
  <c r="U78"/>
  <c r="U28"/>
  <c r="U32"/>
  <c r="U29"/>
  <c r="U30"/>
  <c r="U54"/>
  <c r="U31"/>
  <c r="R29"/>
  <c r="R30"/>
  <c r="R31"/>
  <c r="R32"/>
  <c r="U74"/>
  <c r="E56" i="104"/>
  <c r="U51" i="27"/>
  <c r="H8" i="71"/>
  <c r="H41" s="1"/>
  <c r="G8"/>
  <c r="G41" s="1"/>
  <c r="R78" i="27"/>
  <c r="I51"/>
  <c r="D8" i="71"/>
  <c r="D41" s="1"/>
  <c r="F56" i="108"/>
  <c r="G52"/>
  <c r="L56"/>
  <c r="M52"/>
  <c r="F56" i="104"/>
  <c r="G52"/>
  <c r="L56"/>
  <c r="M52"/>
  <c r="R77" i="27"/>
  <c r="R67"/>
  <c r="R64"/>
  <c r="R43"/>
  <c r="R27"/>
  <c r="R58"/>
  <c r="R66"/>
  <c r="R76"/>
  <c r="R68"/>
  <c r="R47"/>
  <c r="R26"/>
  <c r="R18"/>
  <c r="R20"/>
  <c r="R73"/>
  <c r="R61"/>
  <c r="R39"/>
  <c r="R23"/>
  <c r="R79"/>
  <c r="R41"/>
  <c r="R59"/>
  <c r="R28"/>
  <c r="R17"/>
  <c r="R65"/>
  <c r="R46"/>
  <c r="R49"/>
  <c r="R69"/>
  <c r="R38"/>
  <c r="R22"/>
  <c r="R57"/>
  <c r="R71"/>
  <c r="R37"/>
  <c r="R50"/>
  <c r="R48"/>
  <c r="R62"/>
  <c r="R33"/>
  <c r="R19"/>
  <c r="R24"/>
  <c r="R45"/>
  <c r="R60"/>
  <c r="R63"/>
  <c r="R25"/>
  <c r="R42"/>
  <c r="R55"/>
  <c r="R44"/>
  <c r="R70"/>
  <c r="R75"/>
  <c r="R21"/>
  <c r="R40"/>
  <c r="R72"/>
  <c r="I77"/>
  <c r="I67"/>
  <c r="I59"/>
  <c r="I45"/>
  <c r="I66"/>
  <c r="I48"/>
  <c r="I21"/>
  <c r="I38"/>
  <c r="I24"/>
  <c r="I23"/>
  <c r="I50"/>
  <c r="I41"/>
  <c r="I71"/>
  <c r="I53"/>
  <c r="I70"/>
  <c r="I60"/>
  <c r="I19"/>
  <c r="I39"/>
  <c r="I42"/>
  <c r="I79"/>
  <c r="I65"/>
  <c r="I68"/>
  <c r="I58"/>
  <c r="I49"/>
  <c r="I26"/>
  <c r="I69"/>
  <c r="I75"/>
  <c r="I63"/>
  <c r="I47"/>
  <c r="I64"/>
  <c r="I27"/>
  <c r="I46"/>
  <c r="I22"/>
  <c r="I55"/>
  <c r="I43"/>
  <c r="I76"/>
  <c r="I18"/>
  <c r="I25"/>
  <c r="I20"/>
  <c r="I62"/>
  <c r="I44"/>
  <c r="I73"/>
  <c r="I61"/>
  <c r="I17"/>
  <c r="I57"/>
  <c r="I40"/>
  <c r="I72"/>
  <c r="I74"/>
  <c r="R74"/>
  <c r="I78"/>
  <c r="U73"/>
  <c r="U63"/>
  <c r="U49"/>
  <c r="U76"/>
  <c r="U64"/>
  <c r="U39"/>
  <c r="U48"/>
  <c r="U26"/>
  <c r="U37"/>
  <c r="U44"/>
  <c r="U69"/>
  <c r="U75"/>
  <c r="U61"/>
  <c r="U45"/>
  <c r="U66"/>
  <c r="U23"/>
  <c r="U18"/>
  <c r="U58"/>
  <c r="U71"/>
  <c r="U59"/>
  <c r="U62"/>
  <c r="U43"/>
  <c r="U79"/>
  <c r="U67"/>
  <c r="U53"/>
  <c r="U70"/>
  <c r="U50"/>
  <c r="U60"/>
  <c r="U24"/>
  <c r="U27"/>
  <c r="U55"/>
  <c r="U57"/>
  <c r="U65"/>
  <c r="U38"/>
  <c r="U19"/>
  <c r="U40"/>
  <c r="U77"/>
  <c r="U47"/>
  <c r="U22"/>
  <c r="U41"/>
  <c r="U25"/>
  <c r="U42"/>
  <c r="U68"/>
  <c r="U46"/>
  <c r="U21"/>
  <c r="U17"/>
  <c r="U20"/>
  <c r="U72"/>
  <c r="M56" i="108" l="1"/>
  <c r="N52"/>
  <c r="N56" s="1"/>
  <c r="H52"/>
  <c r="H56" s="1"/>
  <c r="G56"/>
  <c r="M56" i="104"/>
  <c r="N52"/>
  <c r="N56" s="1"/>
  <c r="G56"/>
  <c r="H52"/>
  <c r="H56" s="1"/>
</calcChain>
</file>

<file path=xl/sharedStrings.xml><?xml version="1.0" encoding="utf-8"?>
<sst xmlns="http://schemas.openxmlformats.org/spreadsheetml/2006/main" count="1658" uniqueCount="704">
  <si>
    <t>附件1：</t>
  </si>
  <si>
    <t>人身保险公司资产负债管理量化评估表</t>
  </si>
  <si>
    <t>公司名称：</t>
  </si>
  <si>
    <t>报告期末：</t>
  </si>
  <si>
    <t>报送日期：</t>
  </si>
  <si>
    <t>填报部门：</t>
  </si>
  <si>
    <t>填报责任人：</t>
  </si>
  <si>
    <r>
      <rPr>
        <sz val="16"/>
        <color theme="1"/>
        <rFont val="楷体"/>
        <family val="3"/>
        <charset val="134"/>
      </rPr>
      <t>填报联系人：</t>
    </r>
  </si>
  <si>
    <r>
      <rPr>
        <sz val="16"/>
        <color theme="1"/>
        <rFont val="楷体"/>
        <family val="3"/>
        <charset val="134"/>
      </rPr>
      <t>联系方式：</t>
    </r>
  </si>
  <si>
    <t>评估频率及填报频率</t>
  </si>
  <si>
    <t>项目</t>
  </si>
  <si>
    <t>评估频率</t>
  </si>
  <si>
    <t>填报频率</t>
  </si>
  <si>
    <t>基本信息</t>
  </si>
  <si>
    <t>表1-1 资产配置状况</t>
  </si>
  <si>
    <t>1-1-1.资产规模与偿付能力</t>
  </si>
  <si>
    <t>季度</t>
  </si>
  <si>
    <t>季报</t>
  </si>
  <si>
    <t>1-1-2.资金运用规模</t>
  </si>
  <si>
    <t>1-1-3.资金运用比例监管</t>
  </si>
  <si>
    <t>1-1-4.固定收益类投资资产剩余期限分布</t>
  </si>
  <si>
    <t>1-1-5.风险10日VaR值</t>
  </si>
  <si>
    <t>1-1-6.外汇敞口</t>
  </si>
  <si>
    <t>1-1-7.融资杠杆比例</t>
  </si>
  <si>
    <t>表1-2 资产信用状况</t>
  </si>
  <si>
    <t>1-2-1.固定收益类投资资产信用评级</t>
  </si>
  <si>
    <t>1-2-2.存款及同业存单</t>
  </si>
  <si>
    <t>1-2-3.固定收益类投资资产外部评级剩余期限分布</t>
  </si>
  <si>
    <t>1-2-4.保险资产风险五级分类状况</t>
  </si>
  <si>
    <t>半年度</t>
  </si>
  <si>
    <t>表1-3 负债产品信息</t>
  </si>
  <si>
    <t>1-3-1.保险合同准备金和保户储金及投资款</t>
  </si>
  <si>
    <t>1-3-2.非寿险业务占比</t>
  </si>
  <si>
    <t>1-3-3.新单规模保费</t>
  </si>
  <si>
    <t>1-3-4.保单续保率情况</t>
  </si>
  <si>
    <t>1-3-5.三年新业务规划</t>
  </si>
  <si>
    <t>年度</t>
  </si>
  <si>
    <t>期限结构匹配</t>
  </si>
  <si>
    <t>表2-1 期限结构匹配测试表_修正久期</t>
  </si>
  <si>
    <t>表2-2 期限结构匹配测试表_关键久期</t>
  </si>
  <si>
    <t>成本收益匹配</t>
  </si>
  <si>
    <t>表3-1 成本收益匹配状况</t>
  </si>
  <si>
    <t>3-1-1.公司整体成本收益情况</t>
  </si>
  <si>
    <t>3-1-2.中短存续期产品利差状况</t>
  </si>
  <si>
    <t>表3-2 成本收益匹配压力测试</t>
  </si>
  <si>
    <t>3-2-1. 收益预测</t>
  </si>
  <si>
    <t>现金流匹配</t>
  </si>
  <si>
    <t>表4-1 现金流测试_普通账户</t>
  </si>
  <si>
    <t>表4-2 现金流测试_传统保险账户</t>
  </si>
  <si>
    <t>表4-3 现金流测试_分红保险账户</t>
  </si>
  <si>
    <t>表4-4 现金流测试_万能保险账户</t>
  </si>
  <si>
    <t>表4-5 现金流测试_独立账户</t>
  </si>
  <si>
    <t>人身保险公司资产负债管理量化评估权重分配及综合得分</t>
  </si>
  <si>
    <t>评估项目</t>
  </si>
  <si>
    <t>比重</t>
  </si>
  <si>
    <t>是否适用</t>
  </si>
  <si>
    <t>实际得分</t>
  </si>
  <si>
    <t>备注</t>
  </si>
  <si>
    <t>规模调整后的修正久期缺口</t>
  </si>
  <si>
    <t>资产调整后的期限缺口</t>
  </si>
  <si>
    <t>适用</t>
  </si>
  <si>
    <t>基点价值变动率</t>
  </si>
  <si>
    <t>利率风险对冲率</t>
  </si>
  <si>
    <t>成本收益匹配状况</t>
  </si>
  <si>
    <t>成本收益匹配压力测试</t>
  </si>
  <si>
    <t>现金流测试</t>
  </si>
  <si>
    <t>现金流压力测试</t>
  </si>
  <si>
    <t>流动性指标</t>
  </si>
  <si>
    <t>偿付能力充足率</t>
  </si>
  <si>
    <t>——</t>
  </si>
  <si>
    <t>整体量化评分</t>
  </si>
  <si>
    <t>人身保险公司资产负债管理量化评估标准及评分</t>
  </si>
  <si>
    <t>评估指标</t>
  </si>
  <si>
    <t>分值</t>
  </si>
  <si>
    <t>指标说明</t>
  </si>
  <si>
    <t>评分标准</t>
  </si>
  <si>
    <t>得分</t>
  </si>
  <si>
    <t>寿险业务占比90%以上</t>
  </si>
  <si>
    <t>寿险业务占比在10%~90%的</t>
  </si>
  <si>
    <t>寿险业务占比10%以下</t>
  </si>
  <si>
    <t>评价指标</t>
  </si>
  <si>
    <t>普通账户规模调整后的修正久期缺口在[-2,2]之间的，得10分；
普通账户规模调整后的修正久期缺口小于-2年，且规模调整后的现金流流入修正久期大于等于5年的，得10分；
普通账户规模调整后的修正久期缺口小于-2年，且规模调整后的现金流流入修正久期小于5年大于等于4年的，得8分；
普通账户规模调整后的修正久期缺口小于-2年，且规模调整后的现金流流入修正久期小于4年大于等于3年的，得5分；
普通账户规模调整后的修正久期缺口小于-2年，且规模调整后的现金流流入修正久期小于3年大于等于2年的，得2分；
普通账户规模调整后的修正久期缺口小于-2年，且规模调整后的现金流流入修正久期小于2年的，得0分；
普通账户规模调整后的修正久期缺口大于2年，且负债现金流流出修正久期大于等于5年的，得8分；
普通账户规模调整后的修正久期缺口大于2年，且负债现金流流出修正久期小于5年大于等于4年的，得5分；
普通账户规模调整后的修正久期缺口大于2年，且负债现金流流出修正久期小于4年大于等于3年的，得2分；
普通账户规模调整后的修正久期缺口大于2年，且负债现金流流出修正久期小于3年的，得0分；</t>
  </si>
  <si>
    <t>不适用</t>
  </si>
  <si>
    <t>普通账户期限缺口在[-10,2]之间的，得10分；
普通账户期限缺口小于-10年，且规模调整后的现金流流入修正久期大于等于5年的，得5分；
普通账户期限缺口小于-10年，且规模调整后的现金流流入修正久期小于5年的，得0分；
普通账户期限缺口大于2年，且负债现金流流出修正久期大于等于5年的，得5分；
普通账户期限缺口大于2年，且负债现金流流出修正久期小于5年的，得0分；
非寿险业务占比大于90%的，不适用</t>
  </si>
  <si>
    <t>普通账户利率风险对冲率大于等于40%，且利率风险负债敏感度大于等于8%的，得5分；
普通账户利率风险对冲率大于等于40%，且利率风险负债敏感度小于8%大于等于5%的，得3分；
普通账户利率风险对冲率大于等于40%，且利率风险负债敏感度小于5%的，得0分；
普通账户利率风险对冲率小于40%大于等于20%，且利率风险负债敏感度大于等于16%的，得5分；
普通账户利率风险对冲率小于40%大于等于20%，且利率风险负债敏感度小于16%大于等于5%的，得3分；
普通账户利率风险对冲率小于40%大于等于20%，且利率风险负债敏感度小于5%的，得0分；
普通账户利率风险对冲率小于20%大于等于8%，且利率风险负债敏感度大于等于16%的，得4分；
普通账户利率风险对冲率小于20%大于等于8%，且利率风险负债敏感度小于16%大于等于5%的，得3分；
普通账户利率风险对冲率小于20%大于等于8%，且利率风险负债敏感度小于5%的，得0分；
普通账户利率风险对冲率小于8%，且利率风险负债敏感度大于等于16%的，得4分；
普通账户利率风险对冲率小于8%，且利率风险负债敏感度小于16%大于等于12%的，得3分；
普通账户利率风险对冲率小于8%，且利率风险负债敏感度小于12%大于等于5%的，得2分；
普通账户利率风险对冲率小于8%，且利率风险负债敏感度小于5%的，得0分；
非寿险业务占比大于90%的，不适用</t>
  </si>
  <si>
    <t>DV_X最大值与核心资本的比率</t>
  </si>
  <si>
    <t>普通账户基点价值变动率在[0,30%]的，得5分；
普通账户基点价值变动率在(30%,50%]的，得4分；
普通账户基点价值变动率在(50%,70%]的，得3分；
普通账户基点价值变动率在(70%,100%]的，得2分；
普通账户基点价值变动率大于100%的，得0分；
非寿险业务占比大于90%的，不适用</t>
  </si>
  <si>
    <t>年化综合投资收益率与寿险业务负债资金成本率差额</t>
  </si>
  <si>
    <t>5*寿险业务占比</t>
  </si>
  <si>
    <t>对公司普通账户、传统保险账户、分红保险账户、万能保险账户进行评估。
公司普通账户差额大于等于0的，且传统保险账户、分红保险账户、万能保险账户均大于等于0，得5分，
公司普通账户差额大于等于0的，存在传统保险账户、分红保险账户、万能保险账户小于0的，得3分，
公司普通账户差额小于0的，得0分。</t>
  </si>
  <si>
    <t>风险调整后的年化综合投资收益率与寿险业务负债保证成本率差额</t>
  </si>
  <si>
    <t>年化会计投资收益率与寿险业务负债有效成本率差额</t>
  </si>
  <si>
    <t>年化综合投资收益率与非寿险业务负债资金成本率差额</t>
  </si>
  <si>
    <t>15*非寿险业务占比</t>
  </si>
  <si>
    <t>中短存续期产品年化综合投资收益率与负债资金成本率差额</t>
  </si>
  <si>
    <t>中短存续期产品成本收益状况</t>
  </si>
  <si>
    <t>如所有中短存续期产品差额均大于等于零的，或不适用的，得4分；存在各中短存续期产品有任一差额小于零的，每一差额小于零的产品减1分，扣完为止。</t>
  </si>
  <si>
    <t>中短存续期产品年化会计投资收益率与负债有效成本率差额</t>
  </si>
  <si>
    <t>压力情景一下预计差额</t>
  </si>
  <si>
    <t>7*寿险业务占比+7*非寿险业务占比</t>
  </si>
  <si>
    <t>压力情景下整体差额≥0的，该项得7分；差额为负值的公司，-2%≤差额&lt;0，得5分；-5%≤差额&lt;-2%，得3分；-10%≤差额&lt;-5%，得1分；其他不得分。</t>
  </si>
  <si>
    <t>压力情景二下预计差额</t>
  </si>
  <si>
    <t>7*寿险业务占比</t>
  </si>
  <si>
    <t>对公司普通账户、传统保险账户、分红保险账户、万能保险账户未来三年利差情况进行评估。
未来三年所有账户利差均大于等于0的，得7分。未来三年每年年末普通账户利差均大于等于0的，但传统保险账户、分红保险账户和万能保险账户账户中有小于0的，得5分；若未来三年仅有两年年末普通账户利差大于等于0的，得3分；若未来三年仅有一年年末普通账户利差大于等于0的，得1分；若未来三年年末普通账户利差均小于0的，得0分。</t>
  </si>
  <si>
    <t>压力情景三下预计差额</t>
  </si>
  <si>
    <t>14*非寿险业务占比</t>
  </si>
  <si>
    <t>普通账户年化综合投资收益率与非寿险业务负债资金成本率差额≥0，非寿险业务负债资金成本率&lt;0，普通账户年化综合投资收益率≥0，得14分
普通账户年化综合投资收益率与非寿险业务负债资金成本率差额≥0，非寿险业务负债资金成本率&lt;0，普通账户年化综合投资收益率&lt;0，得10分
普通账户年化综合投资收益率与非寿险业务负债资金成本率差额≥0，非寿险业务负债资金成本率≥0，得6分
普通账户年化综合投资收益率与非寿险业务负债资金成本率差额&lt;0，非寿险业务负债资金成本率&lt;0，得2分
普通账户年化综合投资收益率与非寿险业务负债资金成本率差额&lt;0，非寿险业务负债资金成本率≥0，得0分</t>
  </si>
  <si>
    <t>基本情景下未来累计现金及流动性管理工具</t>
  </si>
  <si>
    <t>10*普通账户占比</t>
  </si>
  <si>
    <t>保险公司在基本情景下未来一段期间内的累计现金及流动性管理工具</t>
  </si>
  <si>
    <r>
      <rPr>
        <sz val="10"/>
        <color rgb="FF000000"/>
        <rFont val="微软雅黑"/>
        <family val="2"/>
        <charset val="134"/>
      </rPr>
      <t>对公司普通账户、传统保险账户、分红保险账户、万能保险账户未来一年四个季度和未来第二年、未来第三年进行评估：
所有账户累计现金及流动性管理工具未来均大于等于0的，得10分；
普通账户累计现金及流动性管理工具未来均大于等于0，但传统保险账户、分红保险账户和万能保险账户账户至少一个账户小于0的，得8分；
普通账户累计现金及流动性管理工具未来至少一个期间小于0，但累计现金及流动性管理工具（高流动性资产变现后）未来均大于等于0的，得5分；
普通账户累计现金及流动性管理工具（高流动性资产变现后）未来至少一个期间小于0，但累计现金及流动性管理工具（中低流动性资产变现后）未来均大于等于0的，得0分</t>
    </r>
    <r>
      <rPr>
        <sz val="10"/>
        <color theme="1"/>
        <rFont val="微软雅黑"/>
        <family val="2"/>
        <charset val="134"/>
      </rPr>
      <t>；</t>
    </r>
    <r>
      <rPr>
        <b/>
        <sz val="10"/>
        <color rgb="FFFF0000"/>
        <rFont val="微软雅黑"/>
        <family val="2"/>
        <charset val="134"/>
      </rPr>
      <t xml:space="preserve">
普通账户累计现金及流动性管理工具（中低流动性资产后）未来至少一个期间小于0的，公司整体量化评估得分直接判为0分。</t>
    </r>
  </si>
  <si>
    <t>10*独立账户占比</t>
  </si>
  <si>
    <t>对公司独立账户未来一年四个季度和未来第二年、未来第三年进行评估：
独立账户累计现金及流动性管理工具未来均大于等于0的，得10分；
独立账户累计现金及流动性管理工具未来至少一个期间小于0，但累计现金及流动性管理工具（高流动性资产变现后）未来均大于等于0的，得5分；
独立账户累计现金及流动性管理工具（高流动性资产变现后）未来至少一个期间小于0，但累计现金及流动性管理工具（中低流动性资产变现后）未来均大于等于0的，得2分；
独立账户累计现金及流动性管理工具（中低流动性资产后）未来至少一个期间小于0的，得0分。</t>
  </si>
  <si>
    <t>压力情景下未来累计现金及流动性管理工具</t>
  </si>
  <si>
    <t>15*普通账户占比</t>
  </si>
  <si>
    <t>保险公司在压力情景下未来一段期间内的累计现金及流动性管理工具</t>
  </si>
  <si>
    <t>对公司普通账户、传统保险账户、分红保险账户、万能保险账户未来一年四个季度和未来第二年、未来第三年进行评估：
所有账户累计现金及流动性管理工具未来均大于等于0的，得15分；
普通账户累计现金及流动性管理工具未来均大于等于0，但传统保险账户、分红保险账户和万能保险账户账户至少一个账户小于0的，得12分；
普通账户累计现金及流动性管理工具未来至少一个期间小于0，但累计现金及流动性管理工具（高流动性资产变现后）未来均大于等于0的，得10分；
普通账户累计现金及流动性管理工具（高流动性资产变现后）未来至少一个期间小于0，但累计现金及流动性管理工具（中低流动性资产变现后）未来均大于等于0的，得5分；
普通账户累计现金及流动性管理工具（中低流动性资产后）未来至少一个期间小于0的，得0分。</t>
  </si>
  <si>
    <t>15*独立账户占比</t>
  </si>
  <si>
    <t>对公司独立账户未来一年四个季度和未来第二年、未来第三年进行评估：
独立账户累计现金及流动性管理工具未来均大于等于0的，得15分；
独立账户累计现金及流动性管理工具未来至少一个期间小于0，但累计现金及流动性管理工具（高流动性资产变现后）未来均大于等于0的，得10分；
独立账户累计现金及流动性管理工具（高流动性资产变现后）未来至少一个期间小于0，但累计现金及流动性管理工具（中低流动性资产变现后）未来均大于等于0的，得5分；
独立账户累计现金及流动性管理工具（中低流动性资产后）未来至少一个期间小于0的，得0分。</t>
  </si>
  <si>
    <t>流动性比例</t>
  </si>
  <si>
    <t>投资流动性资产与剩余期限在1年以上的政府债券、准政府债券的账面余额合计占本公司上季末总资产的比例</t>
  </si>
  <si>
    <t>普通账户流动性比例小于5%的，得0分；大于等于5%的，得5分。</t>
  </si>
  <si>
    <t>综合偿付能力充足率和核心偿付能力充足率</t>
  </si>
  <si>
    <t>报告期末公司的核心偿付能力充足率低于50%或综合偿付能力充足率低于100%的，公司整体量化评估得分为0分</t>
  </si>
  <si>
    <t>偿付能力达标</t>
  </si>
  <si>
    <t>注：</t>
  </si>
  <si>
    <t>1、非寿险业务占比是指非寿险业务准备金占寿险业务与非寿险业务之和的比，详见表1-3-2；；寿险业务占比=1-非寿险业务占比。</t>
  </si>
  <si>
    <t>2、对于独立账户规模不超过公司总资产1%的，现金流匹配按普通账户占比100%进行评价。</t>
  </si>
  <si>
    <t>序号</t>
  </si>
  <si>
    <t>目录</t>
  </si>
  <si>
    <t>表3-1 成本收益匹配状况表</t>
  </si>
  <si>
    <t>填表说明：</t>
  </si>
  <si>
    <t>单位</t>
  </si>
  <si>
    <t>人民币/元（有特殊说明除外）</t>
  </si>
  <si>
    <t>为含公式单元格（不可更改部分）</t>
  </si>
  <si>
    <t>—</t>
  </si>
  <si>
    <t>为无需填报内容的单元格</t>
  </si>
  <si>
    <t>填报精度：</t>
  </si>
  <si>
    <t>填报小数点后四位（百分号为小数点后两位）</t>
  </si>
  <si>
    <t>单位：人民币元</t>
  </si>
  <si>
    <t>上年末</t>
  </si>
  <si>
    <t>上季末</t>
  </si>
  <si>
    <t>本季末</t>
  </si>
  <si>
    <t>总资产</t>
  </si>
  <si>
    <t>净资产</t>
  </si>
  <si>
    <t>核心资本</t>
  </si>
  <si>
    <t>核心偿付能力充足率（%）</t>
  </si>
  <si>
    <t>综合偿付能力充足率（%）</t>
  </si>
  <si>
    <t>是否执行《企业会计准则第22号——金融工具确认和计量》财会[2017]7号？</t>
  </si>
  <si>
    <t>否</t>
  </si>
  <si>
    <t>普通账户</t>
  </si>
  <si>
    <t>传统保险账户</t>
  </si>
  <si>
    <t>其中：资本金账户</t>
  </si>
  <si>
    <t>次级债和资本补充债</t>
  </si>
  <si>
    <t>分红保险账户</t>
  </si>
  <si>
    <t>万能保险账户</t>
  </si>
  <si>
    <t>账面余额</t>
  </si>
  <si>
    <t>账面价值</t>
  </si>
  <si>
    <t>账面余额占比
（%）</t>
  </si>
  <si>
    <t>占比
较上年末变动（%）</t>
  </si>
  <si>
    <t>占比
较上季末变动（%）</t>
  </si>
  <si>
    <t>1、现金及流动性管理工具</t>
  </si>
  <si>
    <t>1.1境内现金及流动性管理工具</t>
  </si>
  <si>
    <t>1.2境外现金及流动性管理工具</t>
  </si>
  <si>
    <t>2、固定收益类投资资产</t>
  </si>
  <si>
    <t>2.1境内固定收益类投资资产</t>
  </si>
  <si>
    <t>2.1.1传统固定收益类投资资产</t>
  </si>
  <si>
    <t>其中：剩余期限不超过1年的政府债券、准政府债券</t>
  </si>
  <si>
    <t>其中：债券型基金</t>
  </si>
  <si>
    <t>2.1.2非标准固定收益类投资资产</t>
  </si>
  <si>
    <t>2.1.3其他固定收益类金融产品</t>
  </si>
  <si>
    <t>2.1.4含保证条款的权益类投资资产</t>
  </si>
  <si>
    <t>2.2境外固定收益类投资资产</t>
  </si>
  <si>
    <t>其中：剩余期限不超过1年的政府债券、国际金融组织债券、公司债券</t>
  </si>
  <si>
    <t>其中：不具有银行保本承诺的结构性存款</t>
  </si>
  <si>
    <t>3、权益类投资资产</t>
  </si>
  <si>
    <t>3.1境内权益类投资资产</t>
  </si>
  <si>
    <t>其中：以自有资金对保险类企业的股权投资</t>
  </si>
  <si>
    <t>3.1.1上市普通股票</t>
  </si>
  <si>
    <t>3.1.2证券投资基金</t>
  </si>
  <si>
    <t>3.1.3优先股权益融资工具</t>
  </si>
  <si>
    <t>3.1.4可转债</t>
  </si>
  <si>
    <t>3.2境外权益类投资资产</t>
  </si>
  <si>
    <t>4、投资性房地产</t>
  </si>
  <si>
    <t>4.1境内投资性房地产</t>
  </si>
  <si>
    <t>4.2境外投资性房地产</t>
  </si>
  <si>
    <t>投资资产合计</t>
  </si>
  <si>
    <t>另：卖出回购证券</t>
  </si>
  <si>
    <t>投资资产净额</t>
  </si>
  <si>
    <t>贷款</t>
  </si>
  <si>
    <t>其中：保户质押贷款</t>
  </si>
  <si>
    <t>金融衍生工具</t>
  </si>
  <si>
    <t>资金运用余额</t>
  </si>
  <si>
    <t>资金运用净额</t>
  </si>
  <si>
    <t>自用性不动产</t>
  </si>
  <si>
    <t>比例监管</t>
  </si>
  <si>
    <t>账面余额占比（%）</t>
  </si>
  <si>
    <t>流动性资产</t>
  </si>
  <si>
    <t>固定收益类资产</t>
  </si>
  <si>
    <t>权益类资产</t>
  </si>
  <si>
    <t>不动产类资产</t>
  </si>
  <si>
    <t>其他金融资产</t>
  </si>
  <si>
    <t>境外投资余额</t>
  </si>
  <si>
    <t>1年及以内</t>
  </si>
  <si>
    <t>1-3年（含3年）</t>
  </si>
  <si>
    <t>3-5年(含5年)</t>
  </si>
  <si>
    <t>5-7年（含7年）</t>
  </si>
  <si>
    <t>7-10年（含10年）</t>
  </si>
  <si>
    <t>10-15年（含15年）</t>
  </si>
  <si>
    <t>15年以上</t>
  </si>
  <si>
    <t>无明确期限</t>
  </si>
  <si>
    <t>账面余额合计</t>
  </si>
  <si>
    <t>存款</t>
  </si>
  <si>
    <t>（准）政府债券</t>
  </si>
  <si>
    <t>金融企业（公司）债券</t>
  </si>
  <si>
    <t>非金融企业（公司）债券</t>
  </si>
  <si>
    <t>非标准固定收益类投资资产</t>
  </si>
  <si>
    <t>其他固定收益类金融产品</t>
  </si>
  <si>
    <t>含保证条款的权益类投资资产</t>
  </si>
  <si>
    <t>境内固定收益类投资资产合计</t>
  </si>
  <si>
    <t>境外固定收益类投资资产</t>
  </si>
  <si>
    <t>境内债券型基金</t>
  </si>
  <si>
    <t>VaR</t>
  </si>
  <si>
    <t>VaR/境内债券型基金账面价值</t>
  </si>
  <si>
    <t>境内权益资产</t>
  </si>
  <si>
    <t>VaR/境内权益资产账面价值</t>
  </si>
  <si>
    <t>境外权益资产</t>
  </si>
  <si>
    <t>VaR/境外权益资产账面价值</t>
  </si>
  <si>
    <t>外汇资产</t>
  </si>
  <si>
    <t>外汇负债</t>
  </si>
  <si>
    <t>外汇敞口头寸</t>
  </si>
  <si>
    <t>(a)</t>
  </si>
  <si>
    <t>(b)</t>
  </si>
  <si>
    <t>(a)-(b)</t>
  </si>
  <si>
    <t>账面价值（人民币计价）</t>
  </si>
  <si>
    <t>本季末融入资金余额</t>
  </si>
  <si>
    <t>上季末总资产</t>
  </si>
  <si>
    <t>上季末债券回购融入资金余额</t>
  </si>
  <si>
    <t>上季末独立账户资金余额</t>
  </si>
  <si>
    <t>(c)</t>
  </si>
  <si>
    <t>(d)</t>
  </si>
  <si>
    <t>融资杠杆比例[a/(b-c-d)]</t>
  </si>
  <si>
    <t>外部评级</t>
  </si>
  <si>
    <t>免评级</t>
  </si>
  <si>
    <t>AAA</t>
  </si>
  <si>
    <t>AA</t>
  </si>
  <si>
    <t>A</t>
  </si>
  <si>
    <t>BBB</t>
  </si>
  <si>
    <t>BBB以下</t>
  </si>
  <si>
    <t>无评级</t>
  </si>
  <si>
    <t>资产规模</t>
  </si>
  <si>
    <t>占比</t>
  </si>
  <si>
    <t>定期存款、协议存款、结构性存款</t>
  </si>
  <si>
    <t>账面余额占比</t>
  </si>
  <si>
    <t>同业存单</t>
  </si>
  <si>
    <t>国有商业银行</t>
  </si>
  <si>
    <t>股份制商业银行、邮政储蓄银行</t>
  </si>
  <si>
    <t>城市商业银行及国际信用评级在A级及以上的外资商业银行</t>
  </si>
  <si>
    <t>其他境内商业银行和境外银行</t>
  </si>
  <si>
    <t>其他存款机构</t>
  </si>
  <si>
    <t>合计</t>
  </si>
  <si>
    <t>交叉分布</t>
  </si>
  <si>
    <t>剩余期限</t>
  </si>
  <si>
    <t>境内</t>
  </si>
  <si>
    <t>境外</t>
  </si>
  <si>
    <t>正常类</t>
  </si>
  <si>
    <t>关注类</t>
  </si>
  <si>
    <t>次级类</t>
  </si>
  <si>
    <t>可疑类</t>
  </si>
  <si>
    <t>损失类</t>
  </si>
  <si>
    <t>权益类</t>
  </si>
  <si>
    <t>股权-有公允价格</t>
  </si>
  <si>
    <t>股权-无公允价格</t>
  </si>
  <si>
    <t>股权金融产品</t>
  </si>
  <si>
    <t>固定收益类</t>
  </si>
  <si>
    <t>债券</t>
  </si>
  <si>
    <t>基础设施及不动产债权投资计划</t>
  </si>
  <si>
    <t>其他</t>
  </si>
  <si>
    <t>不动产类</t>
  </si>
  <si>
    <t>1-2-5.集中度风险</t>
  </si>
  <si>
    <t>行业</t>
  </si>
  <si>
    <t>单一资产投资</t>
  </si>
  <si>
    <t>单一法人主体</t>
  </si>
  <si>
    <t>行业名称</t>
  </si>
  <si>
    <t>风险敞口</t>
  </si>
  <si>
    <t>风险敞口权重</t>
  </si>
  <si>
    <t>占总资产比例</t>
  </si>
  <si>
    <t>单一资产投资名称</t>
  </si>
  <si>
    <t>是否重大股权投资</t>
  </si>
  <si>
    <t>单一法人主体名称</t>
  </si>
  <si>
    <t>第一交易对手</t>
  </si>
  <si>
    <t>是</t>
  </si>
  <si>
    <t>第二交易对手</t>
  </si>
  <si>
    <t>第三交易对手</t>
  </si>
  <si>
    <t>第四交易对手</t>
  </si>
  <si>
    <t>第五交易对手</t>
  </si>
  <si>
    <t>行业集中度HHI</t>
  </si>
  <si>
    <t>1-2-6.久期利差乘数</t>
  </si>
  <si>
    <t>账面价值变动</t>
  </si>
  <si>
    <t>对净资产影响</t>
  </si>
  <si>
    <t>可供出售类和交易类固收投资资产</t>
  </si>
  <si>
    <t>相对波动率(利率向上)</t>
  </si>
  <si>
    <t>σ=9%</t>
  </si>
  <si>
    <t>σ=17%</t>
  </si>
  <si>
    <t>σ=77%</t>
  </si>
  <si>
    <t>账户</t>
  </si>
  <si>
    <t>寿险责任准备金和长期健康险责任准备金</t>
  </si>
  <si>
    <t>未到期责任准备金</t>
  </si>
  <si>
    <t>未决赔款准备金</t>
  </si>
  <si>
    <t>保户储金及投资款</t>
  </si>
  <si>
    <t>应收分保
未到期责任准备金</t>
  </si>
  <si>
    <t>应收分保
未决赔款准备金</t>
  </si>
  <si>
    <t>应收分保
寿险责任准备金</t>
  </si>
  <si>
    <t>应收分保
长期健康险责任准备金</t>
  </si>
  <si>
    <t>合理估计负债</t>
  </si>
  <si>
    <t>风险边际</t>
  </si>
  <si>
    <t>剩余边际</t>
  </si>
  <si>
    <t>其中：历史高利率保单</t>
  </si>
  <si>
    <t>独立账户</t>
  </si>
  <si>
    <t>填报说明：公司没有高利率保单的，不需要填写相关内容。</t>
  </si>
  <si>
    <t>短期寿险</t>
  </si>
  <si>
    <t>短期意外险</t>
  </si>
  <si>
    <t>短期健康险</t>
  </si>
  <si>
    <t>非寿险业务合计</t>
  </si>
  <si>
    <t>非寿险业务占比</t>
  </si>
  <si>
    <t>业务类型</t>
  </si>
  <si>
    <t>缴费年期</t>
  </si>
  <si>
    <t>规模</t>
  </si>
  <si>
    <t>产品结构占比</t>
  </si>
  <si>
    <t>中短存续期产品规模</t>
  </si>
  <si>
    <t>中短存续期产品占比</t>
  </si>
  <si>
    <t>寿险业务</t>
  </si>
  <si>
    <t>趸交</t>
  </si>
  <si>
    <t>3年期及以内</t>
  </si>
  <si>
    <t>3-5年期（含5年期）</t>
  </si>
  <si>
    <t>5-10年期（含10年期）</t>
  </si>
  <si>
    <t>10年期以上</t>
  </si>
  <si>
    <t>非寿险业务</t>
  </si>
  <si>
    <t>个人营销渠道</t>
  </si>
  <si>
    <t>银邮保险渠道</t>
  </si>
  <si>
    <t>其他渠道</t>
  </si>
  <si>
    <t>季度第一个月</t>
  </si>
  <si>
    <t>季度第二个月</t>
  </si>
  <si>
    <t>季度第三个月</t>
  </si>
  <si>
    <t>产品账户</t>
  </si>
  <si>
    <t>未来一年</t>
  </si>
  <si>
    <t>未来二年</t>
  </si>
  <si>
    <t>未来三年</t>
  </si>
  <si>
    <t>中短存续期产品</t>
  </si>
  <si>
    <t>表2-1 期限结构匹配测试表</t>
  </si>
  <si>
    <t>单位：年/人民币元</t>
  </si>
  <si>
    <t>修正久期</t>
  </si>
  <si>
    <t>规模调整后的
修正久期缺口</t>
  </si>
  <si>
    <t>折现值</t>
  </si>
  <si>
    <t>金额修正久期
缺口</t>
  </si>
  <si>
    <t>金额修正久期
缺口率</t>
  </si>
  <si>
    <t>资产调整后的
期限缺口</t>
  </si>
  <si>
    <t>资产现金流</t>
  </si>
  <si>
    <t>负债现金流流入</t>
  </si>
  <si>
    <t>规模调整后的
现金流流入</t>
  </si>
  <si>
    <t>负债现金流流出</t>
  </si>
  <si>
    <t>长期股权投资</t>
  </si>
  <si>
    <t>投资性房地产</t>
  </si>
  <si>
    <t>有效久期</t>
  </si>
  <si>
    <t>规模调整后的
有效久期缺口</t>
  </si>
  <si>
    <t>金额有效久期
缺口</t>
  </si>
  <si>
    <t>金额有效久期缺口率</t>
  </si>
  <si>
    <t>利率风险</t>
  </si>
  <si>
    <t>利率风险
资产敏感度</t>
  </si>
  <si>
    <t>利率风险
负债敏感度</t>
  </si>
  <si>
    <t>表2-2 期限结构匹配测试表</t>
  </si>
  <si>
    <t>计算口径</t>
  </si>
  <si>
    <t>DV10</t>
  </si>
  <si>
    <t>关键久期</t>
  </si>
  <si>
    <t>负债现金流
流入</t>
  </si>
  <si>
    <t>负债现金流
流出</t>
  </si>
  <si>
    <t>缺口</t>
  </si>
  <si>
    <t>情景</t>
  </si>
  <si>
    <t>DV_X</t>
  </si>
  <si>
    <t>LA</t>
  </si>
  <si>
    <t>DV_X合计</t>
  </si>
  <si>
    <t>DV变动率</t>
  </si>
  <si>
    <t>X</t>
  </si>
  <si>
    <t>上升</t>
  </si>
  <si>
    <t>下降</t>
  </si>
  <si>
    <t>倾斜上</t>
  </si>
  <si>
    <t>倾斜下</t>
  </si>
  <si>
    <t>扭转上</t>
  </si>
  <si>
    <t>扭转下</t>
  </si>
  <si>
    <t>指标</t>
  </si>
  <si>
    <t>一、资产指标</t>
  </si>
  <si>
    <t>可计算现金流的固定收益类投资资产账面余额</t>
  </si>
  <si>
    <t>B</t>
  </si>
  <si>
    <t>可计算现金流的固定收益类投资资产占比</t>
  </si>
  <si>
    <t>C=B÷A</t>
  </si>
  <si>
    <t>会计投资收益率</t>
  </si>
  <si>
    <t>D</t>
  </si>
  <si>
    <t>年化会计投资收益率</t>
  </si>
  <si>
    <t>E=[(l)-(d)]/(m)</t>
  </si>
  <si>
    <t>综合投资收益率</t>
  </si>
  <si>
    <t>F=(h)÷(m)</t>
  </si>
  <si>
    <t>年化综合投资收益率</t>
  </si>
  <si>
    <t>G=(l)÷(m)</t>
  </si>
  <si>
    <t>投资收益</t>
  </si>
  <si>
    <t>公允价值变动损益</t>
  </si>
  <si>
    <t>其他投资损益</t>
  </si>
  <si>
    <t>其中：投融资活动汇兑损益</t>
  </si>
  <si>
    <t>其中：投资性房地产租金收入</t>
  </si>
  <si>
    <t>其中：长期股权投资计入营业外收入的部分</t>
  </si>
  <si>
    <t>可供出售金融资产公允价值变动额</t>
  </si>
  <si>
    <t>减：投资资产减值损失</t>
  </si>
  <si>
    <t>(e)</t>
  </si>
  <si>
    <t>减：投资业务税金及附加</t>
  </si>
  <si>
    <t>(f)</t>
  </si>
  <si>
    <t>减：利息支出</t>
  </si>
  <si>
    <t>(g)</t>
  </si>
  <si>
    <t>小计：综合投资收益</t>
  </si>
  <si>
    <t>(h)=(a)+(b)+(c)+(d)-(e)-(f)-(g)</t>
  </si>
  <si>
    <t>该会计年度未来固收资产利息收入</t>
  </si>
  <si>
    <t>(i)</t>
  </si>
  <si>
    <t>其他当年可确定投资收入</t>
  </si>
  <si>
    <t>减：其他当年可确定投资支出</t>
  </si>
  <si>
    <t>(k)</t>
  </si>
  <si>
    <t>小计：年化综合投资收益</t>
  </si>
  <si>
    <t>(l)=(h)+(i)+(g)-(k)</t>
  </si>
  <si>
    <t>资金运用平均净额</t>
  </si>
  <si>
    <t>(m)</t>
  </si>
  <si>
    <t>风险调整后的年化综合投资收益率</t>
  </si>
  <si>
    <t>H=[(l)-0.08×sqrt((n)^2+0.5(n)×(o)+(o)^2)]÷(m)</t>
  </si>
  <si>
    <t>市场风险最低资本</t>
  </si>
  <si>
    <t>(n)</t>
  </si>
  <si>
    <t>信用风险最低资本</t>
  </si>
  <si>
    <t>(o)</t>
  </si>
  <si>
    <t>可计算现金流的固定收益类投资资产到期收益率</t>
  </si>
  <si>
    <t>I</t>
  </si>
  <si>
    <t>二、寿险业务负债指标</t>
  </si>
  <si>
    <t>寿险业务负债有效成本率</t>
  </si>
  <si>
    <t>J</t>
  </si>
  <si>
    <t>寿险业务负债资金成本率</t>
  </si>
  <si>
    <t>K</t>
  </si>
  <si>
    <t>寿险业务负债保证成本率</t>
  </si>
  <si>
    <t>L</t>
  </si>
  <si>
    <t>三、寿险业务成本收益匹配指标</t>
  </si>
  <si>
    <t>M=G- K</t>
  </si>
  <si>
    <t>N=H- L</t>
  </si>
  <si>
    <t>O=E - J</t>
  </si>
  <si>
    <t>规模调整后的可计算现金流的固定收益类投资资产到期收益率与寿险业务负债保证成本率差额</t>
  </si>
  <si>
    <t>P=I×C- L</t>
  </si>
  <si>
    <t>四、非寿险业务指标</t>
  </si>
  <si>
    <t>非寿险业务负债综合成本</t>
  </si>
  <si>
    <t>Q</t>
  </si>
  <si>
    <t>非寿险业务负债资金成本率</t>
  </si>
  <si>
    <t>R</t>
  </si>
  <si>
    <t>S=G-R</t>
  </si>
  <si>
    <t>产品</t>
  </si>
  <si>
    <t>本年度新增保费规模
（人民币元）</t>
  </si>
  <si>
    <t>会计准备金及保户储金及投资款（人民币元）</t>
  </si>
  <si>
    <t>产品或账户年化会计投资收益率</t>
  </si>
  <si>
    <t>产品或账户年化综合投资收益率</t>
  </si>
  <si>
    <t>中短存续期产品负债资金成本率</t>
  </si>
  <si>
    <t>中短存续期产品负债有效成本率</t>
  </si>
  <si>
    <t>产品或账户年化综合投资收益率与中短存续期产品负债资金成本率差额</t>
  </si>
  <si>
    <t>产品或账户年化会计投资收益率与中短存续期产品负债有效成本率差额</t>
  </si>
  <si>
    <t>（a）</t>
  </si>
  <si>
    <t>（b）</t>
  </si>
  <si>
    <t>（d）</t>
  </si>
  <si>
    <t>(e)=(b) - (c)</t>
  </si>
  <si>
    <t>(f)=(a) - (d)</t>
  </si>
  <si>
    <t>产品1</t>
  </si>
  <si>
    <t>产品2</t>
  </si>
  <si>
    <t>产品3</t>
  </si>
  <si>
    <t>产品4</t>
  </si>
  <si>
    <t>产品5</t>
  </si>
  <si>
    <t>产品6</t>
  </si>
  <si>
    <t>产品7</t>
  </si>
  <si>
    <t>产品8</t>
  </si>
  <si>
    <t>产品9</t>
  </si>
  <si>
    <t>产品10</t>
  </si>
  <si>
    <t>产品11</t>
  </si>
  <si>
    <t>产品12</t>
  </si>
  <si>
    <t>产品13</t>
  </si>
  <si>
    <t>产品14</t>
  </si>
  <si>
    <t>产品15</t>
  </si>
  <si>
    <t>产品16</t>
  </si>
  <si>
    <t>产品17</t>
  </si>
  <si>
    <t>产品18</t>
  </si>
  <si>
    <t>产品19</t>
  </si>
  <si>
    <t>产品20</t>
  </si>
  <si>
    <t>产品21</t>
  </si>
  <si>
    <t>产品22</t>
  </si>
  <si>
    <t>产品23</t>
  </si>
  <si>
    <t>产品24</t>
  </si>
  <si>
    <t>产品25</t>
  </si>
  <si>
    <t>产品26</t>
  </si>
  <si>
    <t>产品27</t>
  </si>
  <si>
    <t>产品28</t>
  </si>
  <si>
    <t>产品29</t>
  </si>
  <si>
    <t>产品30</t>
  </si>
  <si>
    <t>产品31</t>
  </si>
  <si>
    <t>产品32</t>
  </si>
  <si>
    <t>产品33</t>
  </si>
  <si>
    <t>产品34</t>
  </si>
  <si>
    <t>产品35</t>
  </si>
  <si>
    <t>产品36</t>
  </si>
  <si>
    <t>产品37</t>
  </si>
  <si>
    <t>产品38</t>
  </si>
  <si>
    <t>产品39</t>
  </si>
  <si>
    <t>产品40</t>
  </si>
  <si>
    <t>……</t>
  </si>
  <si>
    <r>
      <rPr>
        <b/>
        <sz val="18"/>
        <color theme="1"/>
        <rFont val="微软雅黑"/>
        <family val="2"/>
        <charset val="134"/>
      </rPr>
      <t>表3-2 成本收益</t>
    </r>
    <r>
      <rPr>
        <b/>
        <sz val="18"/>
        <rFont val="微软雅黑"/>
        <family val="2"/>
        <charset val="134"/>
      </rPr>
      <t>匹配压力测试表</t>
    </r>
  </si>
  <si>
    <t>资产类别</t>
  </si>
  <si>
    <t>当前配置占比</t>
  </si>
  <si>
    <t>未来第一年</t>
  </si>
  <si>
    <t>未来第二年</t>
  </si>
  <si>
    <t>未来第三年</t>
  </si>
  <si>
    <t>3.4境外权益类投资资产</t>
  </si>
  <si>
    <t>3-2-2. 资产配置占比</t>
  </si>
  <si>
    <t>各账户资产占公司普通账户比例</t>
  </si>
  <si>
    <t>3-2-3. 成本收益压力测试</t>
  </si>
  <si>
    <t>基本情景</t>
  </si>
  <si>
    <t>资产占比</t>
  </si>
  <si>
    <t>预测会计投资收益率</t>
  </si>
  <si>
    <t>差额</t>
  </si>
  <si>
    <t>存量</t>
  </si>
  <si>
    <t>新增</t>
  </si>
  <si>
    <t>压力情景一</t>
  </si>
  <si>
    <t>压力前账面余额</t>
  </si>
  <si>
    <t>压力后账面余额</t>
  </si>
  <si>
    <t>现金及流动性管理工具</t>
  </si>
  <si>
    <t>固定收益类投资资产</t>
  </si>
  <si>
    <t>权益类投资资产</t>
  </si>
  <si>
    <t>投资资产损失率</t>
  </si>
  <si>
    <t>压力后差额一</t>
  </si>
  <si>
    <t>压力后差额二</t>
  </si>
  <si>
    <t>压力情景二</t>
  </si>
  <si>
    <t>压力情景三</t>
  </si>
  <si>
    <t>压力情景四</t>
  </si>
  <si>
    <t>表4-1 现金流测试表</t>
  </si>
  <si>
    <t>测试范围：公司普通账户</t>
  </si>
  <si>
    <t>测试情景</t>
  </si>
  <si>
    <t>压力情景</t>
  </si>
  <si>
    <t>时间</t>
  </si>
  <si>
    <t>本季度</t>
  </si>
  <si>
    <t>未来第二年度
剩余季度</t>
  </si>
  <si>
    <t>未来第三年度</t>
  </si>
  <si>
    <t>未来第1季度</t>
  </si>
  <si>
    <t>未来第2季度</t>
  </si>
  <si>
    <t>未来第3季度</t>
  </si>
  <si>
    <t>未来第4季度</t>
  </si>
  <si>
    <t>1.业务现金流（1.1+1.2+1.3）</t>
  </si>
  <si>
    <t xml:space="preserve">  保费收入</t>
  </si>
  <si>
    <t xml:space="preserve">  减：赔付支出</t>
  </si>
  <si>
    <t xml:space="preserve">      其中：满期给付</t>
  </si>
  <si>
    <t xml:space="preserve">  减：退保支出</t>
  </si>
  <si>
    <t xml:space="preserve">  减：红利支出</t>
  </si>
  <si>
    <t xml:space="preserve">  减：股利支出</t>
  </si>
  <si>
    <t xml:space="preserve">  减：费用支出</t>
  </si>
  <si>
    <t xml:space="preserve">     其中：业务及管理费</t>
  </si>
  <si>
    <t xml:space="preserve">               佣金及手续费</t>
  </si>
  <si>
    <t xml:space="preserve">  减：再保业务支出净额</t>
  </si>
  <si>
    <t xml:space="preserve">      其中：业务及管理费</t>
  </si>
  <si>
    <t xml:space="preserve">                佣金及手续费</t>
  </si>
  <si>
    <t>2.资产现金流</t>
  </si>
  <si>
    <t xml:space="preserve">  利息收入</t>
  </si>
  <si>
    <t xml:space="preserve">  红利收入</t>
  </si>
  <si>
    <t xml:space="preserve">  到期资产</t>
  </si>
  <si>
    <t xml:space="preserve">  出售资产</t>
  </si>
  <si>
    <t xml:space="preserve">  其他资产现金流</t>
  </si>
  <si>
    <t>3.筹资现金流</t>
  </si>
  <si>
    <t xml:space="preserve">  筹资现金流入</t>
  </si>
  <si>
    <t xml:space="preserve">      其中：股东增资</t>
  </si>
  <si>
    <t xml:space="preserve">                发行债券</t>
  </si>
  <si>
    <t xml:space="preserve">  减：筹资现金流出</t>
  </si>
  <si>
    <t xml:space="preserve">                 借款本金及利息、债券本金及利息</t>
  </si>
  <si>
    <t>4.净现金流 = （1+2+3）</t>
  </si>
  <si>
    <t>5.累计现金及流动性管理工具</t>
  </si>
  <si>
    <t>其中：已作为质押、抵押或信用增级工具的现金及流动性管理工具</t>
  </si>
  <si>
    <t>6.高流动性资产规模</t>
  </si>
  <si>
    <t>其中：已作为质押、抵押或信用增级工具的高流动性资产</t>
  </si>
  <si>
    <t>7.高流动性资产变现</t>
  </si>
  <si>
    <t>8.累计现金及流动性管理工具（高流动性资产变现后）</t>
  </si>
  <si>
    <t>9.中低流动性资产规模</t>
  </si>
  <si>
    <t>其中：已作为质押、抵押或信用增级工具的中低流动性资产</t>
  </si>
  <si>
    <t>10.中低流动性资产变现</t>
  </si>
  <si>
    <t>11.累计现金及流动性管理工具（中低流动性资产变现后）</t>
  </si>
  <si>
    <t>表4-2 现金流预测表</t>
  </si>
  <si>
    <t>测试范围：传统保险账户</t>
  </si>
  <si>
    <t>表4-3 现金流预测表</t>
  </si>
  <si>
    <t>测试范围：分红保险账户</t>
  </si>
  <si>
    <t>表4-4 现金流预测表</t>
  </si>
  <si>
    <t>测试范围：万能保险账户</t>
  </si>
  <si>
    <t>表4-5 现金流预测表</t>
  </si>
  <si>
    <t>测试范围：独立账户</t>
  </si>
  <si>
    <t>填报需说明的事项:</t>
  </si>
  <si>
    <t>压力情景四下预计差额</t>
  </si>
  <si>
    <t xml:space="preserve">       其中：融资类信托计划</t>
    <phoneticPr fontId="45" type="noConversion"/>
  </si>
  <si>
    <t>2.1.2.5不动产债权投资计划</t>
    <phoneticPr fontId="45" type="noConversion"/>
  </si>
  <si>
    <t>2.1.2.4基础设施债权投资计划</t>
    <phoneticPr fontId="45" type="noConversion"/>
  </si>
  <si>
    <t>2.1.2.3项目资产支持计划</t>
    <phoneticPr fontId="45" type="noConversion"/>
  </si>
  <si>
    <t>2.1.2.2另类保险资产管理产品</t>
    <phoneticPr fontId="45" type="noConversion"/>
  </si>
  <si>
    <t>2.1.2.1固定收益类保险资产管理产品</t>
    <phoneticPr fontId="45" type="noConversion"/>
  </si>
  <si>
    <t xml:space="preserve">                卖出回购金融资产、拆入资金的流入</t>
    <phoneticPr fontId="45" type="noConversion"/>
  </si>
  <si>
    <t xml:space="preserve">       其中：回购金融资产、拆入资金的流出</t>
    <phoneticPr fontId="45" type="noConversion"/>
  </si>
  <si>
    <t>预测会计投资收益率</t>
    <phoneticPr fontId="45" type="noConversion"/>
  </si>
  <si>
    <t xml:space="preserve">                卖出回购金融资产、拆入资金的流入</t>
    <phoneticPr fontId="45" type="noConversion"/>
  </si>
  <si>
    <t xml:space="preserve">       其中：回购金融资产、拆入资金的流出</t>
    <phoneticPr fontId="45" type="noConversion"/>
  </si>
  <si>
    <t xml:space="preserve">                卖出回购金融资产、拆入资金的流入</t>
    <phoneticPr fontId="45" type="noConversion"/>
  </si>
  <si>
    <t xml:space="preserve">       其中：回购金融资产、拆入资金的流出</t>
    <phoneticPr fontId="45" type="noConversion"/>
  </si>
  <si>
    <t xml:space="preserve"> 年 月 日</t>
    <phoneticPr fontId="45" type="noConversion"/>
  </si>
  <si>
    <t xml:space="preserve">      其中：优先股债务融资工具</t>
    <phoneticPr fontId="45" type="noConversion"/>
  </si>
  <si>
    <t xml:space="preserve">      其中：基础资产为投资性房地产的含保证条款的权益投资资产</t>
    <phoneticPr fontId="45" type="noConversion"/>
  </si>
  <si>
    <t xml:space="preserve">      其中：基础资产为基础设施的含保证条款的权益投资资产</t>
    <phoneticPr fontId="45" type="noConversion"/>
  </si>
  <si>
    <t xml:space="preserve">      其中：基础资产为投资性房地产的不含保证条款的股权投资计划、私募股权投资基金</t>
    <phoneticPr fontId="45" type="noConversion"/>
  </si>
  <si>
    <t xml:space="preserve">      其中：基础资产为基础设施的不含保证条款的股权投资计划、私募股权投资基金</t>
    <phoneticPr fontId="45" type="noConversion"/>
  </si>
  <si>
    <t>合计</t>
    <phoneticPr fontId="45" type="noConversion"/>
  </si>
  <si>
    <t>99%置信区间
3个月样本</t>
    <phoneticPr fontId="46" type="noConversion"/>
  </si>
  <si>
    <t>99%置信区间
半年样本</t>
    <phoneticPr fontId="46" type="noConversion"/>
  </si>
  <si>
    <t>99%置信区间
1年样本</t>
    <phoneticPr fontId="46" type="noConversion"/>
  </si>
  <si>
    <t>99%置信区间
3年样本</t>
    <phoneticPr fontId="46" type="noConversion"/>
  </si>
  <si>
    <t>3.2境内不含长期股权投资的上市股票和基金</t>
    <phoneticPr fontId="45" type="noConversion"/>
  </si>
  <si>
    <t>3.3境内不含长期股权投资的其他权益投资资产</t>
    <phoneticPr fontId="45" type="noConversion"/>
  </si>
  <si>
    <t xml:space="preserve">               借款本金及利息、债券本金及利息</t>
    <phoneticPr fontId="45" type="noConversion"/>
  </si>
  <si>
    <t xml:space="preserve">      其中：基础资产为投资性房地产的权益类信托计划</t>
    <phoneticPr fontId="45" type="noConversion"/>
  </si>
  <si>
    <t>预测会计投资收益率或成本率</t>
    <phoneticPr fontId="45" type="noConversion"/>
  </si>
  <si>
    <r>
      <t xml:space="preserve">       其中：</t>
    </r>
    <r>
      <rPr>
        <b/>
        <sz val="10"/>
        <rFont val="微软雅黑"/>
        <family val="2"/>
        <charset val="134"/>
      </rPr>
      <t>回购金融资产、拆入资金的流出</t>
    </r>
    <phoneticPr fontId="45" type="noConversion"/>
  </si>
  <si>
    <t xml:space="preserve">      其中：基础资产为投资性房地产的其他权益类资产</t>
    <phoneticPr fontId="0" type="noConversion"/>
  </si>
  <si>
    <r>
      <t>普通账户年化综合投资收益率与非寿险业务负债资金成本率差额≥0，非寿险业务负债资金成本率&lt;0，普通账户年化综合投资收益率≥0，得15分
普通账户年化综合投资收益率与非寿险业务负债资金成本率差额≥0，非寿险业务负债资金成本率&lt;0，普通账户年化综合投资收益率&lt;0，得12分
普通账户年化综合投资收益率与非寿险业务负债资金成本率</t>
    </r>
    <r>
      <rPr>
        <sz val="10"/>
        <rFont val="微软雅黑"/>
        <family val="2"/>
        <charset val="134"/>
      </rPr>
      <t>差额</t>
    </r>
    <r>
      <rPr>
        <sz val="10"/>
        <color theme="1"/>
        <rFont val="微软雅黑"/>
        <family val="2"/>
        <charset val="134"/>
      </rPr>
      <t>≥0，非寿险业务负债资金成本率≥0，得7.5分
普通账户年化综合投资收益率与非寿险业务负债资金成本率差额&lt;0，非寿险业务负债资金成本率&lt;0，得3分
普通账户年化综合投资收益率与非寿险业务负债资金成本率差额&lt;0，非寿险业务负债资金成本率≥0，得0分</t>
    </r>
  </si>
  <si>
    <t>3.1境内长期股权投资</t>
  </si>
  <si>
    <t>其中：境内长期股权投资</t>
  </si>
  <si>
    <t>其中：境外长期股权投资</t>
  </si>
  <si>
    <t>3-2-2.资产配置比例</t>
  </si>
  <si>
    <t>3-2-3.成本收益压力测试-压力测试1、2、3</t>
  </si>
  <si>
    <t>3-2-3.成本收益压力测试-压力测试4</t>
  </si>
  <si>
    <t>2-1期限结构匹配测试表_修正久期</t>
  </si>
  <si>
    <t>2-2期限结构匹配测试表_关键久期</t>
  </si>
  <si>
    <t>3-2-1.收益预测</t>
  </si>
  <si>
    <t>表1-1资产配置状况</t>
  </si>
  <si>
    <t>表1-2资产信用状况</t>
  </si>
  <si>
    <t>表1-3负债产品信息</t>
  </si>
  <si>
    <t>表2-1期限结构匹配测试表_修正久期</t>
  </si>
  <si>
    <t>表2-2期限结构匹配测试表_关键久期</t>
  </si>
  <si>
    <t>表3-1成本收益匹配状况表</t>
  </si>
  <si>
    <t>表3-2成本收益匹配压力测试表</t>
  </si>
  <si>
    <t>表4-1现金流测试表_普通账户</t>
  </si>
  <si>
    <t>表4-2现金流测试表_传统保险账户</t>
  </si>
  <si>
    <t>表4-3现金流测试表_分红保险账户</t>
  </si>
  <si>
    <t>表4-4现金流测试表_万能保险账户</t>
  </si>
  <si>
    <t>表4-5现金流测试表_独立账户</t>
  </si>
  <si>
    <t>3.1.5未上市企业股权</t>
  </si>
  <si>
    <t>3.1.6不含保证条款的权益类和混合类保险资产管理产品</t>
  </si>
  <si>
    <t>3.1.7不含保证条款的股权投资计划、私募股权投资基金</t>
  </si>
  <si>
    <t>3.1.8权益类信托计划</t>
  </si>
  <si>
    <t>3.1.9其他权益类资产</t>
  </si>
  <si>
    <t>3.2.1普通股</t>
  </si>
  <si>
    <t>3.2.2权益类证券投资基金</t>
  </si>
  <si>
    <t>3.2.3优先股权益融资工具</t>
  </si>
  <si>
    <t>3.2.4可转债</t>
  </si>
  <si>
    <t>3.2.5全球存托凭证、美国存托凭证</t>
  </si>
  <si>
    <t>3.2.6房地产信托投资基金（REITs）</t>
  </si>
  <si>
    <t>3.2.7未上市企业股权</t>
  </si>
  <si>
    <t>3.2.8股权投资基金</t>
  </si>
  <si>
    <t>3.2.9其他权益类资产</t>
  </si>
  <si>
    <t>1.1报告日有效业务现金流</t>
  </si>
  <si>
    <t>1.2测试区间新业务现金流</t>
  </si>
  <si>
    <t>1.3其他业务现金流</t>
  </si>
  <si>
    <t>2｜采掘</t>
  </si>
  <si>
    <t>3｜化工</t>
  </si>
  <si>
    <t>4｜黑色金属</t>
  </si>
  <si>
    <t>5｜有色金属</t>
  </si>
  <si>
    <t>6｜电子元器件</t>
  </si>
  <si>
    <t>7｜家用电器</t>
  </si>
  <si>
    <t>8｜食品饮料</t>
  </si>
  <si>
    <t>9｜纺织服装</t>
  </si>
  <si>
    <t>10｜轻工制造</t>
  </si>
  <si>
    <t>11｜医药生物</t>
  </si>
  <si>
    <t>12｜公共事业</t>
  </si>
  <si>
    <t>13｜交通运输</t>
  </si>
  <si>
    <t>14｜房地产</t>
  </si>
  <si>
    <t>15｜商业贸易</t>
  </si>
  <si>
    <t>16｜餐饮旅游</t>
  </si>
  <si>
    <t>17｜综合</t>
  </si>
  <si>
    <t>18｜建筑材料</t>
  </si>
  <si>
    <t>19｜建筑装饰</t>
  </si>
  <si>
    <t>20｜电气设备</t>
  </si>
  <si>
    <t>21｜国防军工</t>
  </si>
  <si>
    <t>22｜计算机</t>
  </si>
  <si>
    <t>23｜传媒</t>
  </si>
  <si>
    <t>24｜通信</t>
  </si>
  <si>
    <t>25｜银行</t>
  </si>
  <si>
    <t>26｜非银金融</t>
  </si>
  <si>
    <t>27｜汽车</t>
  </si>
  <si>
    <t>28｜机械设备</t>
  </si>
  <si>
    <t>29｜Energy</t>
  </si>
  <si>
    <t>30｜Materials</t>
  </si>
  <si>
    <t>31｜Industrials</t>
  </si>
  <si>
    <t>32｜Consumer Discretionary</t>
  </si>
  <si>
    <t>33｜Consumer Staples</t>
  </si>
  <si>
    <t>34｜Health Care</t>
  </si>
  <si>
    <t>35｜Financials</t>
  </si>
  <si>
    <t>36｜Information Technology</t>
  </si>
  <si>
    <t>37｜Telecommunication Services</t>
  </si>
  <si>
    <t>38｜Utilities</t>
  </si>
  <si>
    <t>39｜Real Estate</t>
  </si>
  <si>
    <t>1｜农林牧渔</t>
    <phoneticPr fontId="45" type="noConversion"/>
  </si>
</sst>
</file>

<file path=xl/styles.xml><?xml version="1.0" encoding="utf-8"?>
<styleSheet xmlns="http://schemas.openxmlformats.org/spreadsheetml/2006/main">
  <numFmts count="11">
    <numFmt numFmtId="43" formatCode="_ * #,##0.00_ ;_ * \-#,##0.00_ ;_ * &quot;-&quot;??_ ;_ @_ "/>
    <numFmt numFmtId="176" formatCode="#,##0.0000"/>
    <numFmt numFmtId="177" formatCode="#,##0_ "/>
    <numFmt numFmtId="178" formatCode="0.0000"/>
    <numFmt numFmtId="179" formatCode="0.00_ "/>
    <numFmt numFmtId="180" formatCode="_ * #,##0_ ;_ * \-#,##0_ ;_ * &quot;-&quot;??_ ;_ @_ "/>
    <numFmt numFmtId="181" formatCode="0.00_);[Red]\(0.00\)"/>
    <numFmt numFmtId="182" formatCode="0.0000_);[Red]\(0.0000\)"/>
    <numFmt numFmtId="183" formatCode="#,##0.0_ "/>
    <numFmt numFmtId="184" formatCode="[$-F800]dddd\,\ mmmm\ dd\,\ yyyy"/>
    <numFmt numFmtId="185" formatCode="0.0000_ "/>
  </numFmts>
  <fonts count="48">
    <font>
      <sz val="11"/>
      <color theme="1"/>
      <name val="DengXian"/>
      <charset val="134"/>
      <scheme val="minor"/>
    </font>
    <font>
      <b/>
      <sz val="10"/>
      <name val="微软雅黑"/>
      <family val="2"/>
      <charset val="134"/>
    </font>
    <font>
      <b/>
      <sz val="10"/>
      <color theme="1"/>
      <name val="微软雅黑"/>
      <family val="2"/>
      <charset val="134"/>
    </font>
    <font>
      <sz val="11"/>
      <color theme="1"/>
      <name val="微软雅黑"/>
      <family val="2"/>
      <charset val="134"/>
    </font>
    <font>
      <sz val="10"/>
      <color theme="1"/>
      <name val="微软雅黑"/>
      <family val="2"/>
      <charset val="134"/>
    </font>
    <font>
      <b/>
      <sz val="18"/>
      <name val="微软雅黑"/>
      <family val="2"/>
      <charset val="134"/>
    </font>
    <font>
      <sz val="10"/>
      <name val="微软雅黑"/>
      <family val="2"/>
      <charset val="134"/>
    </font>
    <font>
      <b/>
      <sz val="18"/>
      <color theme="1"/>
      <name val="微软雅黑"/>
      <family val="2"/>
      <charset val="134"/>
    </font>
    <font>
      <sz val="9.5"/>
      <color theme="1"/>
      <name val="微软雅黑"/>
      <family val="2"/>
      <charset val="134"/>
    </font>
    <font>
      <b/>
      <sz val="9.5"/>
      <color theme="1"/>
      <name val="微软雅黑"/>
      <family val="2"/>
      <charset val="134"/>
    </font>
    <font>
      <sz val="16"/>
      <color theme="1"/>
      <name val="微软雅黑"/>
      <family val="2"/>
      <charset val="134"/>
    </font>
    <font>
      <b/>
      <sz val="11"/>
      <name val="微软雅黑"/>
      <family val="2"/>
      <charset val="134"/>
    </font>
    <font>
      <sz val="11"/>
      <name val="微软雅黑"/>
      <family val="2"/>
      <charset val="134"/>
    </font>
    <font>
      <sz val="10"/>
      <name val="Calibri"/>
      <family val="2"/>
    </font>
    <font>
      <b/>
      <sz val="10"/>
      <color indexed="8"/>
      <name val="微软雅黑"/>
      <family val="2"/>
      <charset val="134"/>
    </font>
    <font>
      <b/>
      <sz val="10"/>
      <color rgb="FFC00000"/>
      <name val="微软雅黑"/>
      <family val="2"/>
      <charset val="134"/>
    </font>
    <font>
      <b/>
      <sz val="10"/>
      <color theme="0"/>
      <name val="微软雅黑"/>
      <family val="2"/>
      <charset val="134"/>
    </font>
    <font>
      <b/>
      <sz val="10"/>
      <color rgb="FF000000"/>
      <name val="微软雅黑"/>
      <family val="2"/>
      <charset val="134"/>
    </font>
    <font>
      <sz val="10"/>
      <color rgb="FF000000"/>
      <name val="微软雅黑"/>
      <family val="2"/>
      <charset val="134"/>
    </font>
    <font>
      <b/>
      <sz val="10"/>
      <color rgb="FFFF0000"/>
      <name val="微软雅黑"/>
      <family val="2"/>
      <charset val="134"/>
    </font>
    <font>
      <b/>
      <sz val="10"/>
      <color rgb="FFFF0000"/>
      <name val="微软雅黑"/>
      <family val="2"/>
      <charset val="134"/>
    </font>
    <font>
      <sz val="10"/>
      <color theme="1"/>
      <name val="DengXian"/>
      <charset val="134"/>
      <scheme val="minor"/>
    </font>
    <font>
      <b/>
      <sz val="8"/>
      <color theme="1"/>
      <name val="微软雅黑"/>
      <family val="2"/>
      <charset val="134"/>
    </font>
    <font>
      <b/>
      <sz val="11"/>
      <color theme="0"/>
      <name val="微软雅黑"/>
      <family val="2"/>
      <charset val="134"/>
    </font>
    <font>
      <sz val="10"/>
      <color theme="1"/>
      <name val="Arial"/>
      <family val="2"/>
    </font>
    <font>
      <b/>
      <sz val="22"/>
      <color theme="1"/>
      <name val="宋体"/>
      <family val="3"/>
      <charset val="134"/>
    </font>
    <font>
      <b/>
      <sz val="18"/>
      <color theme="1"/>
      <name val="宋体"/>
      <family val="3"/>
      <charset val="134"/>
    </font>
    <font>
      <sz val="16"/>
      <color theme="1"/>
      <name val="Arial"/>
      <family val="2"/>
    </font>
    <font>
      <sz val="16"/>
      <color theme="1"/>
      <name val="楷体"/>
      <family val="3"/>
      <charset val="134"/>
    </font>
    <font>
      <b/>
      <sz val="16"/>
      <color theme="1"/>
      <name val="仿宋_GB2312"/>
      <family val="3"/>
      <charset val="134"/>
    </font>
    <font>
      <b/>
      <sz val="24"/>
      <color theme="1"/>
      <name val="宋体"/>
      <family val="3"/>
      <charset val="134"/>
    </font>
    <font>
      <b/>
      <sz val="18"/>
      <color theme="1"/>
      <name val="Arial"/>
      <family val="2"/>
    </font>
    <font>
      <sz val="11"/>
      <color theme="1"/>
      <name val="DengXian"/>
      <charset val="134"/>
      <scheme val="minor"/>
    </font>
    <font>
      <u/>
      <sz val="10"/>
      <color indexed="12"/>
      <name val="Arial"/>
      <family val="2"/>
    </font>
    <font>
      <sz val="11"/>
      <color theme="1"/>
      <name val="DengXian"/>
      <charset val="134"/>
      <scheme val="minor"/>
    </font>
    <font>
      <sz val="11"/>
      <color theme="1"/>
      <name val="DengXian"/>
      <charset val="134"/>
      <scheme val="minor"/>
    </font>
    <font>
      <b/>
      <sz val="28"/>
      <color theme="1" tint="0.34998626667073579"/>
      <name val="DengXian Light"/>
      <family val="1"/>
      <scheme val="major"/>
    </font>
    <font>
      <u/>
      <sz val="9"/>
      <color indexed="56"/>
      <name val="Arial"/>
      <family val="2"/>
    </font>
    <font>
      <sz val="12"/>
      <name val="宋体"/>
      <family val="3"/>
      <charset val="134"/>
    </font>
    <font>
      <sz val="10"/>
      <name val="Arial"/>
      <family val="2"/>
    </font>
    <font>
      <sz val="9"/>
      <color theme="1" tint="0.34998626667073579"/>
      <name val="DengXian"/>
      <charset val="134"/>
      <scheme val="minor"/>
    </font>
    <font>
      <sz val="11"/>
      <color rgb="FF3F3F76"/>
      <name val="DengXian"/>
      <charset val="134"/>
      <scheme val="minor"/>
    </font>
    <font>
      <u/>
      <sz val="12"/>
      <color theme="10"/>
      <name val="宋体"/>
      <family val="3"/>
      <charset val="134"/>
    </font>
    <font>
      <sz val="11"/>
      <color indexed="8"/>
      <name val="宋体"/>
      <family val="3"/>
      <charset val="134"/>
    </font>
    <font>
      <b/>
      <sz val="9"/>
      <color theme="1" tint="0.34998626667073579"/>
      <name val="DengXian Light"/>
      <family val="1"/>
      <scheme val="major"/>
    </font>
    <font>
      <sz val="9"/>
      <name val="DengXian"/>
      <charset val="134"/>
      <scheme val="minor"/>
    </font>
    <font>
      <sz val="9"/>
      <name val="DengXian"/>
      <family val="2"/>
      <charset val="134"/>
      <scheme val="minor"/>
    </font>
    <font>
      <sz val="11"/>
      <color theme="0" tint="-0.34998626667073579"/>
      <name val="DengXian"/>
      <charset val="134"/>
      <scheme val="minor"/>
    </font>
  </fonts>
  <fills count="14">
    <fill>
      <patternFill patternType="none"/>
    </fill>
    <fill>
      <patternFill patternType="gray125"/>
    </fill>
    <fill>
      <patternFill patternType="solid">
        <fgColor theme="0"/>
        <bgColor indexed="64"/>
      </patternFill>
    </fill>
    <fill>
      <patternFill patternType="solid">
        <fgColor rgb="FFFFC000"/>
        <bgColor indexed="64"/>
      </patternFill>
    </fill>
    <fill>
      <patternFill patternType="solid">
        <fgColor theme="1" tint="0.499984740745262"/>
        <bgColor indexed="64"/>
      </patternFill>
    </fill>
    <fill>
      <patternFill patternType="solid">
        <fgColor theme="5" tint="0.79995117038483843"/>
        <bgColor indexed="64"/>
      </patternFill>
    </fill>
    <fill>
      <patternFill patternType="solid">
        <fgColor theme="3" tint="0.79995117038483843"/>
        <bgColor indexed="64"/>
      </patternFill>
    </fill>
    <fill>
      <patternFill patternType="solid">
        <fgColor theme="0" tint="-0.249977111117893"/>
        <bgColor indexed="64"/>
      </patternFill>
    </fill>
    <fill>
      <patternFill patternType="solid">
        <fgColor theme="4"/>
        <bgColor indexed="64"/>
      </patternFill>
    </fill>
    <fill>
      <patternFill patternType="solid">
        <fgColor theme="7" tint="0.79995117038483843"/>
        <bgColor indexed="64"/>
      </patternFill>
    </fill>
    <fill>
      <patternFill patternType="solid">
        <fgColor theme="5" tint="0.79995117038483843"/>
        <bgColor indexed="64"/>
      </patternFill>
    </fill>
    <fill>
      <patternFill patternType="solid">
        <fgColor theme="9" tint="0.59999389629810485"/>
        <bgColor indexed="64"/>
      </patternFill>
    </fill>
    <fill>
      <patternFill patternType="solid">
        <fgColor rgb="FFFFCC99"/>
        <bgColor indexed="64"/>
      </patternFill>
    </fill>
    <fill>
      <patternFill patternType="solid">
        <fgColor rgb="FFFF0000"/>
        <bgColor indexed="64"/>
      </patternFill>
    </fill>
  </fills>
  <borders count="95">
    <border>
      <left/>
      <right/>
      <top/>
      <bottom/>
      <diagonal/>
    </border>
    <border>
      <left/>
      <right/>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style="thin">
        <color auto="1"/>
      </left>
      <right style="thin">
        <color auto="1"/>
      </right>
      <top/>
      <bottom style="double">
        <color auto="1"/>
      </bottom>
      <diagonal/>
    </border>
    <border>
      <left style="thin">
        <color auto="1"/>
      </left>
      <right style="thin">
        <color auto="1"/>
      </right>
      <top/>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auto="1"/>
      </bottom>
      <diagonal/>
    </border>
    <border>
      <left style="double">
        <color auto="1"/>
      </left>
      <right style="medium">
        <color auto="1"/>
      </right>
      <top style="thin">
        <color auto="1"/>
      </top>
      <bottom style="thin">
        <color auto="1"/>
      </bottom>
      <diagonal/>
    </border>
    <border>
      <left style="double">
        <color auto="1"/>
      </left>
      <right style="medium">
        <color auto="1"/>
      </right>
      <top/>
      <bottom/>
      <diagonal/>
    </border>
    <border>
      <left style="medium">
        <color auto="1"/>
      </left>
      <right style="thin">
        <color auto="1"/>
      </right>
      <top style="thin">
        <color auto="1"/>
      </top>
      <bottom style="double">
        <color auto="1"/>
      </bottom>
      <diagonal/>
    </border>
    <border>
      <left style="thin">
        <color auto="1"/>
      </left>
      <right/>
      <top style="thin">
        <color auto="1"/>
      </top>
      <bottom style="double">
        <color auto="1"/>
      </bottom>
      <diagonal/>
    </border>
    <border>
      <left style="double">
        <color auto="1"/>
      </left>
      <right style="medium">
        <color auto="1"/>
      </right>
      <top style="thin">
        <color auto="1"/>
      </top>
      <bottom style="double">
        <color auto="1"/>
      </bottom>
      <diagonal/>
    </border>
    <border>
      <left style="medium">
        <color auto="1"/>
      </left>
      <right style="thin">
        <color auto="1"/>
      </right>
      <top style="double">
        <color auto="1"/>
      </top>
      <bottom style="thin">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top/>
      <bottom style="medium">
        <color auto="1"/>
      </bottom>
      <diagonal/>
    </border>
    <border>
      <left style="double">
        <color auto="1"/>
      </left>
      <right style="medium">
        <color auto="1"/>
      </right>
      <top/>
      <bottom style="medium">
        <color auto="1"/>
      </bottom>
      <diagonal/>
    </border>
    <border>
      <left style="medium">
        <color auto="1"/>
      </left>
      <right/>
      <top style="medium">
        <color auto="1"/>
      </top>
      <bottom/>
      <diagonal/>
    </border>
    <border>
      <left style="medium">
        <color auto="1"/>
      </left>
      <right/>
      <top/>
      <bottom style="medium">
        <color auto="1"/>
      </bottom>
      <diagonal/>
    </border>
    <border>
      <left style="medium">
        <color auto="1"/>
      </left>
      <right style="thin">
        <color auto="1"/>
      </right>
      <top/>
      <bottom/>
      <diagonal/>
    </border>
    <border>
      <left style="thin">
        <color auto="1"/>
      </left>
      <right style="double">
        <color auto="1"/>
      </right>
      <top/>
      <bottom/>
      <diagonal/>
    </border>
    <border>
      <left/>
      <right style="thin">
        <color auto="1"/>
      </right>
      <top/>
      <bottom/>
      <diagonal/>
    </border>
    <border>
      <left style="thin">
        <color auto="1"/>
      </left>
      <right style="medium">
        <color auto="1"/>
      </right>
      <top/>
      <bottom/>
      <diagonal/>
    </border>
    <border>
      <left style="thin">
        <color auto="1"/>
      </left>
      <right style="double">
        <color auto="1"/>
      </right>
      <top/>
      <bottom style="medium">
        <color auto="1"/>
      </bottom>
      <diagonal/>
    </border>
    <border>
      <left style="medium">
        <color auto="1"/>
      </left>
      <right style="thin">
        <color auto="1"/>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bottom style="thin">
        <color auto="1"/>
      </bottom>
      <diagonal/>
    </border>
    <border>
      <left style="medium">
        <color auto="1"/>
      </left>
      <right/>
      <top style="thin">
        <color auto="1"/>
      </top>
      <bottom style="thin">
        <color auto="1"/>
      </bottom>
      <diagonal/>
    </border>
    <border>
      <left style="thin">
        <color auto="1"/>
      </left>
      <right style="medium">
        <color auto="1"/>
      </right>
      <top/>
      <bottom style="thin">
        <color auto="1"/>
      </bottom>
      <diagonal/>
    </border>
    <border>
      <left/>
      <right style="thin">
        <color auto="1"/>
      </right>
      <top style="thin">
        <color auto="1"/>
      </top>
      <bottom style="double">
        <color auto="1"/>
      </bottom>
      <diagonal/>
    </border>
    <border>
      <left/>
      <right style="thin">
        <color auto="1"/>
      </right>
      <top/>
      <bottom style="medium">
        <color auto="1"/>
      </bottom>
      <diagonal/>
    </border>
    <border>
      <left/>
      <right/>
      <top/>
      <bottom style="medium">
        <color auto="1"/>
      </bottom>
      <diagonal/>
    </border>
    <border>
      <left style="thin">
        <color auto="1"/>
      </left>
      <right style="medium">
        <color auto="1"/>
      </right>
      <top/>
      <bottom style="medium">
        <color auto="1"/>
      </bottom>
      <diagonal/>
    </border>
    <border>
      <left style="medium">
        <color auto="1"/>
      </left>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auto="1"/>
      </top>
      <bottom/>
      <diagonal/>
    </border>
    <border>
      <left style="thin">
        <color auto="1"/>
      </left>
      <right style="medium">
        <color auto="1"/>
      </right>
      <top style="medium">
        <color auto="1"/>
      </top>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thin">
        <color auto="1"/>
      </bottom>
      <diagonal/>
    </border>
    <border>
      <left style="medium">
        <color auto="1"/>
      </left>
      <right style="medium">
        <color auto="1"/>
      </right>
      <top style="thin">
        <color auto="1"/>
      </top>
      <bottom style="thin">
        <color auto="1"/>
      </bottom>
      <diagonal/>
    </border>
    <border>
      <left style="medium">
        <color auto="1"/>
      </left>
      <right/>
      <top style="thin">
        <color auto="1"/>
      </top>
      <bottom style="double">
        <color auto="1"/>
      </bottom>
      <diagonal/>
    </border>
    <border>
      <left style="medium">
        <color auto="1"/>
      </left>
      <right style="medium">
        <color auto="1"/>
      </right>
      <top style="thin">
        <color auto="1"/>
      </top>
      <bottom style="double">
        <color auto="1"/>
      </bottom>
      <diagonal/>
    </border>
    <border>
      <left/>
      <right style="medium">
        <color auto="1"/>
      </right>
      <top style="medium">
        <color auto="1"/>
      </top>
      <bottom/>
      <diagonal/>
    </border>
    <border>
      <left/>
      <right style="medium">
        <color auto="1"/>
      </right>
      <top/>
      <bottom style="medium">
        <color auto="1"/>
      </bottom>
      <diagonal/>
    </border>
    <border>
      <left style="medium">
        <color auto="1"/>
      </left>
      <right style="medium">
        <color auto="1"/>
      </right>
      <top/>
      <bottom style="double">
        <color auto="1"/>
      </bottom>
      <diagonal/>
    </border>
    <border>
      <left style="medium">
        <color auto="1"/>
      </left>
      <right style="medium">
        <color auto="1"/>
      </right>
      <top style="medium">
        <color auto="1"/>
      </top>
      <bottom style="medium">
        <color auto="1"/>
      </bottom>
      <diagonal/>
    </border>
    <border>
      <left style="thin">
        <color auto="1"/>
      </left>
      <right style="medium">
        <color auto="1"/>
      </right>
      <top style="thin">
        <color auto="1"/>
      </top>
      <bottom style="double">
        <color auto="1"/>
      </bottom>
      <diagonal/>
    </border>
    <border>
      <left style="thin">
        <color auto="1"/>
      </left>
      <right/>
      <top style="medium">
        <color auto="1"/>
      </top>
      <bottom/>
      <diagonal/>
    </border>
    <border>
      <left style="medium">
        <color auto="1"/>
      </left>
      <right style="medium">
        <color auto="1"/>
      </right>
      <top style="thin">
        <color auto="1"/>
      </top>
      <bottom/>
      <diagonal/>
    </border>
    <border>
      <left/>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diagonal/>
    </border>
    <border>
      <left/>
      <right/>
      <top style="thin">
        <color auto="1"/>
      </top>
      <bottom style="double">
        <color auto="1"/>
      </bottom>
      <diagonal/>
    </border>
    <border>
      <left/>
      <right style="medium">
        <color auto="1"/>
      </right>
      <top style="double">
        <color auto="1"/>
      </top>
      <bottom style="thin">
        <color auto="1"/>
      </bottom>
      <diagonal/>
    </border>
    <border>
      <left/>
      <right/>
      <top/>
      <bottom style="double">
        <color auto="1"/>
      </bottom>
      <diagonal/>
    </border>
    <border>
      <left style="thin">
        <color auto="1"/>
      </left>
      <right style="thin">
        <color auto="1"/>
      </right>
      <top style="medium">
        <color auto="1"/>
      </top>
      <bottom style="medium">
        <color auto="1"/>
      </bottom>
      <diagonal/>
    </border>
    <border>
      <left/>
      <right style="thin">
        <color auto="1"/>
      </right>
      <top style="medium">
        <color auto="1"/>
      </top>
      <bottom/>
      <diagonal/>
    </border>
    <border>
      <left style="thin">
        <color auto="1"/>
      </left>
      <right/>
      <top/>
      <bottom/>
      <diagonal/>
    </border>
    <border>
      <left/>
      <right style="medium">
        <color auto="1"/>
      </right>
      <top/>
      <bottom/>
      <diagonal/>
    </border>
    <border>
      <left style="medium">
        <color auto="1"/>
      </left>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rgb="FF7F7F7F"/>
      </left>
      <right style="thin">
        <color rgb="FF7F7F7F"/>
      </right>
      <top style="thin">
        <color rgb="FF7F7F7F"/>
      </top>
      <bottom style="thin">
        <color rgb="FF7F7F7F"/>
      </bottom>
      <diagonal/>
    </border>
  </borders>
  <cellStyleXfs count="36">
    <xf numFmtId="0" fontId="0" fillId="0" borderId="0">
      <alignment vertical="center"/>
    </xf>
    <xf numFmtId="43" fontId="32" fillId="0" borderId="0" applyFont="0" applyFill="0" applyBorder="0" applyAlignment="0" applyProtection="0">
      <alignment vertical="center"/>
    </xf>
    <xf numFmtId="0" fontId="33" fillId="0" borderId="0" applyNumberFormat="0" applyFill="0" applyBorder="0" applyAlignment="0" applyProtection="0">
      <alignment vertical="top"/>
      <protection locked="0"/>
    </xf>
    <xf numFmtId="9" fontId="32" fillId="0" borderId="0" applyFont="0" applyFill="0" applyBorder="0" applyAlignment="0" applyProtection="0">
      <alignment vertical="center"/>
    </xf>
    <xf numFmtId="0" fontId="35" fillId="10" borderId="0" applyNumberFormat="0" applyBorder="0" applyAlignment="0" applyProtection="0">
      <alignment vertical="center"/>
    </xf>
    <xf numFmtId="0" fontId="35" fillId="9" borderId="0" applyNumberFormat="0" applyBorder="0" applyAlignment="0" applyProtection="0">
      <alignment vertical="center"/>
    </xf>
    <xf numFmtId="0" fontId="38" fillId="0" borderId="0"/>
    <xf numFmtId="0" fontId="24" fillId="0" borderId="0">
      <alignment vertical="center"/>
    </xf>
    <xf numFmtId="0" fontId="35" fillId="11" borderId="0" applyNumberFormat="0" applyBorder="0" applyAlignment="0" applyProtection="0">
      <alignment vertical="center"/>
    </xf>
    <xf numFmtId="0" fontId="38" fillId="0" borderId="0"/>
    <xf numFmtId="0" fontId="34" fillId="0" borderId="0">
      <alignment vertical="center"/>
    </xf>
    <xf numFmtId="0" fontId="32" fillId="0" borderId="0">
      <alignment vertical="center"/>
    </xf>
    <xf numFmtId="0" fontId="34" fillId="0" borderId="0">
      <alignment vertical="center"/>
    </xf>
    <xf numFmtId="0" fontId="32" fillId="0" borderId="0">
      <alignment vertical="center"/>
    </xf>
    <xf numFmtId="0" fontId="32" fillId="0" borderId="0">
      <alignment vertical="center"/>
    </xf>
    <xf numFmtId="0" fontId="34" fillId="0" borderId="0">
      <alignment vertical="center"/>
    </xf>
    <xf numFmtId="0" fontId="34" fillId="0" borderId="0"/>
    <xf numFmtId="43" fontId="34" fillId="0" borderId="0" applyFont="0" applyFill="0" applyBorder="0" applyAlignment="0" applyProtection="0">
      <alignment vertical="center"/>
    </xf>
    <xf numFmtId="43" fontId="32" fillId="0" borderId="0" applyFont="0" applyFill="0" applyBorder="0" applyAlignment="0" applyProtection="0">
      <alignment vertical="center"/>
    </xf>
    <xf numFmtId="43" fontId="32" fillId="0" borderId="0" applyFont="0" applyFill="0" applyBorder="0" applyAlignment="0" applyProtection="0">
      <alignment vertical="center"/>
    </xf>
    <xf numFmtId="0" fontId="39" fillId="0" borderId="0"/>
    <xf numFmtId="0" fontId="32" fillId="0" borderId="0">
      <alignment vertical="center"/>
    </xf>
    <xf numFmtId="0" fontId="32" fillId="0" borderId="0">
      <alignment vertical="center"/>
    </xf>
    <xf numFmtId="0" fontId="34" fillId="0" borderId="0">
      <alignment vertical="center"/>
    </xf>
    <xf numFmtId="0" fontId="39" fillId="0" borderId="0"/>
    <xf numFmtId="0" fontId="43" fillId="0" borderId="0">
      <alignment vertical="center"/>
    </xf>
    <xf numFmtId="0" fontId="40" fillId="0" borderId="0">
      <alignment vertical="center"/>
    </xf>
    <xf numFmtId="0" fontId="36" fillId="0" borderId="0" applyNumberFormat="0" applyProtection="0">
      <alignment vertical="center"/>
    </xf>
    <xf numFmtId="0" fontId="44" fillId="0" borderId="0" applyNumberFormat="0" applyProtection="0">
      <alignment vertical="center"/>
    </xf>
    <xf numFmtId="9" fontId="34" fillId="0" borderId="0" applyFont="0" applyFill="0" applyBorder="0" applyAlignment="0" applyProtection="0">
      <alignment vertical="center"/>
    </xf>
    <xf numFmtId="9" fontId="34" fillId="0" borderId="0" applyFont="0" applyFill="0" applyBorder="0" applyAlignment="0" applyProtection="0"/>
    <xf numFmtId="9" fontId="32" fillId="0" borderId="0" applyFont="0" applyFill="0" applyBorder="0" applyAlignment="0" applyProtection="0">
      <alignment vertical="center"/>
    </xf>
    <xf numFmtId="9" fontId="32" fillId="0" borderId="0" applyFont="0" applyFill="0" applyBorder="0" applyAlignment="0" applyProtection="0">
      <alignment vertical="center"/>
    </xf>
    <xf numFmtId="0" fontId="37" fillId="0" borderId="0" applyNumberFormat="0" applyFill="0" applyBorder="0" applyAlignment="0" applyProtection="0">
      <alignment vertical="top"/>
      <protection locked="0"/>
    </xf>
    <xf numFmtId="0" fontId="42" fillId="0" borderId="0" applyNumberFormat="0" applyFill="0" applyBorder="0" applyAlignment="0" applyProtection="0"/>
    <xf numFmtId="0" fontId="41" fillId="12" borderId="94" applyNumberFormat="0" applyAlignment="0" applyProtection="0"/>
  </cellStyleXfs>
  <cellXfs count="1185">
    <xf numFmtId="0" fontId="0" fillId="0" borderId="0" xfId="0">
      <alignment vertical="center"/>
    </xf>
    <xf numFmtId="0" fontId="0" fillId="2" borderId="0" xfId="0" applyFill="1" applyAlignment="1">
      <alignment horizontal="center" vertical="center"/>
    </xf>
    <xf numFmtId="0" fontId="1" fillId="2" borderId="0" xfId="11" applyFont="1" applyFill="1">
      <alignment vertical="center"/>
    </xf>
    <xf numFmtId="0" fontId="2" fillId="2" borderId="1" xfId="0" applyFont="1" applyFill="1" applyBorder="1" applyAlignment="1">
      <alignment horizontal="center" vertical="center"/>
    </xf>
    <xf numFmtId="0" fontId="0" fillId="0" borderId="0" xfId="0" applyFill="1">
      <alignment vertical="center"/>
    </xf>
    <xf numFmtId="0" fontId="4" fillId="0" borderId="0" xfId="11" applyFont="1">
      <alignment vertical="center"/>
    </xf>
    <xf numFmtId="0" fontId="3" fillId="0" borderId="0" xfId="11" applyFont="1">
      <alignment vertical="center"/>
    </xf>
    <xf numFmtId="0" fontId="6" fillId="2" borderId="0" xfId="11" applyFont="1" applyFill="1">
      <alignment vertical="center"/>
    </xf>
    <xf numFmtId="0" fontId="1" fillId="2" borderId="2" xfId="11" applyFont="1" applyFill="1" applyBorder="1" applyAlignment="1">
      <alignment vertical="center"/>
    </xf>
    <xf numFmtId="0" fontId="4" fillId="2" borderId="0" xfId="11" applyFont="1" applyFill="1">
      <alignment vertical="center"/>
    </xf>
    <xf numFmtId="0" fontId="1" fillId="0" borderId="3" xfId="11" applyFont="1" applyBorder="1" applyAlignment="1">
      <alignment horizontal="center" vertical="center"/>
    </xf>
    <xf numFmtId="0" fontId="1" fillId="0" borderId="3" xfId="11" applyFont="1" applyFill="1" applyBorder="1">
      <alignment vertical="center"/>
    </xf>
    <xf numFmtId="43" fontId="4" fillId="3" borderId="3" xfId="11" applyNumberFormat="1" applyFont="1" applyFill="1" applyBorder="1">
      <alignment vertical="center"/>
    </xf>
    <xf numFmtId="178" fontId="4" fillId="3" borderId="3" xfId="11" applyNumberFormat="1" applyFont="1" applyFill="1" applyBorder="1">
      <alignment vertical="center"/>
    </xf>
    <xf numFmtId="0" fontId="4" fillId="0" borderId="3" xfId="11" applyFont="1" applyFill="1" applyBorder="1">
      <alignment vertical="center"/>
    </xf>
    <xf numFmtId="177" fontId="4" fillId="0" borderId="3" xfId="18" applyNumberFormat="1" applyFont="1" applyFill="1" applyBorder="1">
      <alignment vertical="center"/>
    </xf>
    <xf numFmtId="178" fontId="4" fillId="0" borderId="3" xfId="11" applyNumberFormat="1" applyFont="1" applyFill="1" applyBorder="1">
      <alignment vertical="center"/>
    </xf>
    <xf numFmtId="178" fontId="6" fillId="0" borderId="3" xfId="11" applyNumberFormat="1" applyFont="1" applyFill="1" applyBorder="1">
      <alignment vertical="center"/>
    </xf>
    <xf numFmtId="177" fontId="4" fillId="0" borderId="3" xfId="11" applyNumberFormat="1" applyFont="1" applyFill="1" applyBorder="1">
      <alignment vertical="center"/>
    </xf>
    <xf numFmtId="43" fontId="4" fillId="0" borderId="3" xfId="11" applyNumberFormat="1" applyFont="1" applyFill="1" applyBorder="1" applyAlignment="1">
      <alignment horizontal="center" vertical="center"/>
    </xf>
    <xf numFmtId="178" fontId="4" fillId="0" borderId="3" xfId="11" applyNumberFormat="1" applyFont="1" applyFill="1" applyBorder="1" applyAlignment="1">
      <alignment vertical="center" wrapText="1"/>
    </xf>
    <xf numFmtId="178" fontId="4" fillId="0" borderId="3" xfId="18" applyNumberFormat="1" applyFont="1" applyFill="1" applyBorder="1" applyAlignment="1">
      <alignment vertical="center" wrapText="1"/>
    </xf>
    <xf numFmtId="0" fontId="6" fillId="0" borderId="3" xfId="11" applyFont="1" applyFill="1" applyBorder="1" applyAlignment="1">
      <alignment horizontal="left" vertical="center"/>
    </xf>
    <xf numFmtId="178" fontId="4" fillId="4" borderId="3" xfId="11" applyNumberFormat="1" applyFont="1" applyFill="1" applyBorder="1">
      <alignment vertical="center"/>
    </xf>
    <xf numFmtId="177" fontId="6" fillId="0" borderId="3" xfId="18" applyNumberFormat="1" applyFont="1" applyFill="1" applyBorder="1">
      <alignment vertical="center"/>
    </xf>
    <xf numFmtId="0" fontId="6" fillId="0" borderId="3" xfId="11" applyFont="1" applyFill="1" applyBorder="1">
      <alignment vertical="center"/>
    </xf>
    <xf numFmtId="0" fontId="1" fillId="0" borderId="13" xfId="11" applyFont="1" applyFill="1" applyBorder="1" applyAlignment="1">
      <alignment horizontal="left" vertical="center"/>
    </xf>
    <xf numFmtId="43" fontId="4" fillId="3" borderId="13" xfId="11" applyNumberFormat="1" applyFont="1" applyFill="1" applyBorder="1">
      <alignment vertical="center"/>
    </xf>
    <xf numFmtId="178" fontId="4" fillId="3" borderId="13" xfId="11" applyNumberFormat="1" applyFont="1" applyFill="1" applyBorder="1">
      <alignment vertical="center"/>
    </xf>
    <xf numFmtId="0" fontId="1" fillId="0" borderId="14" xfId="11" applyFont="1" applyFill="1" applyBorder="1" applyAlignment="1">
      <alignment horizontal="left" vertical="center"/>
    </xf>
    <xf numFmtId="0" fontId="4" fillId="2" borderId="14" xfId="11" applyFont="1" applyFill="1" applyBorder="1">
      <alignment vertical="center"/>
    </xf>
    <xf numFmtId="178" fontId="4" fillId="3" borderId="14" xfId="11" applyNumberFormat="1" applyFont="1" applyFill="1" applyBorder="1">
      <alignment vertical="center"/>
    </xf>
    <xf numFmtId="0" fontId="1" fillId="0" borderId="13" xfId="11" applyFont="1" applyFill="1" applyBorder="1" applyAlignment="1">
      <alignment horizontal="left" vertical="center" indent="1"/>
    </xf>
    <xf numFmtId="0" fontId="4" fillId="2" borderId="15" xfId="11" applyFont="1" applyFill="1" applyBorder="1">
      <alignment vertical="center"/>
    </xf>
    <xf numFmtId="178" fontId="4" fillId="0" borderId="15" xfId="11" applyNumberFormat="1" applyFont="1" applyFill="1" applyBorder="1">
      <alignment vertical="center"/>
    </xf>
    <xf numFmtId="0" fontId="1" fillId="0" borderId="12" xfId="11" applyFont="1" applyFill="1" applyBorder="1" applyAlignment="1">
      <alignment horizontal="left" vertical="center"/>
    </xf>
    <xf numFmtId="0" fontId="4" fillId="0" borderId="12" xfId="11" applyFont="1" applyFill="1" applyBorder="1">
      <alignment vertical="center"/>
    </xf>
    <xf numFmtId="178" fontId="4" fillId="2" borderId="12" xfId="11" applyNumberFormat="1" applyFont="1" applyFill="1" applyBorder="1">
      <alignment vertical="center"/>
    </xf>
    <xf numFmtId="0" fontId="1" fillId="0" borderId="16" xfId="11" applyFont="1" applyFill="1" applyBorder="1" applyAlignment="1">
      <alignment horizontal="left" vertical="center" indent="1"/>
    </xf>
    <xf numFmtId="0" fontId="4" fillId="0" borderId="16" xfId="11" applyFont="1" applyFill="1" applyBorder="1">
      <alignment vertical="center"/>
    </xf>
    <xf numFmtId="178" fontId="4" fillId="2" borderId="16" xfId="11" applyNumberFormat="1" applyFont="1" applyFill="1" applyBorder="1">
      <alignment vertical="center"/>
    </xf>
    <xf numFmtId="177" fontId="4" fillId="4" borderId="13" xfId="18" applyNumberFormat="1" applyFont="1" applyFill="1" applyBorder="1">
      <alignment vertical="center"/>
    </xf>
    <xf numFmtId="178" fontId="4" fillId="2" borderId="13" xfId="11" applyNumberFormat="1" applyFont="1" applyFill="1" applyBorder="1">
      <alignment vertical="center"/>
    </xf>
    <xf numFmtId="177" fontId="4" fillId="4" borderId="12" xfId="18" applyNumberFormat="1" applyFont="1" applyFill="1" applyBorder="1">
      <alignment vertical="center"/>
    </xf>
    <xf numFmtId="178" fontId="4" fillId="3" borderId="12" xfId="11" applyNumberFormat="1" applyFont="1" applyFill="1" applyBorder="1">
      <alignment vertical="center"/>
    </xf>
    <xf numFmtId="177" fontId="4" fillId="0" borderId="12" xfId="18" applyNumberFormat="1" applyFont="1" applyFill="1" applyBorder="1">
      <alignment vertical="center"/>
    </xf>
    <xf numFmtId="177" fontId="4" fillId="0" borderId="16" xfId="18" applyNumberFormat="1" applyFont="1" applyFill="1" applyBorder="1">
      <alignment vertical="center"/>
    </xf>
    <xf numFmtId="178" fontId="4" fillId="0" borderId="13" xfId="11" applyNumberFormat="1" applyFont="1" applyFill="1" applyBorder="1">
      <alignment vertical="center"/>
    </xf>
    <xf numFmtId="177" fontId="4" fillId="2" borderId="0" xfId="11" applyNumberFormat="1" applyFont="1" applyFill="1">
      <alignment vertical="center"/>
    </xf>
    <xf numFmtId="0" fontId="1" fillId="2" borderId="1" xfId="11" applyFont="1" applyFill="1" applyBorder="1" applyAlignment="1">
      <alignment vertical="center"/>
    </xf>
    <xf numFmtId="0" fontId="2" fillId="2" borderId="0" xfId="11" applyFont="1" applyFill="1" applyAlignment="1">
      <alignment horizontal="right" vertical="center"/>
    </xf>
    <xf numFmtId="178" fontId="4" fillId="0" borderId="3" xfId="18" applyNumberFormat="1" applyFont="1" applyFill="1" applyBorder="1">
      <alignment vertical="center"/>
    </xf>
    <xf numFmtId="178" fontId="4" fillId="0" borderId="3" xfId="11" applyNumberFormat="1" applyFont="1" applyFill="1" applyBorder="1" applyAlignment="1">
      <alignment horizontal="center" vertical="center"/>
    </xf>
    <xf numFmtId="178" fontId="6" fillId="0" borderId="3" xfId="18" applyNumberFormat="1" applyFont="1" applyFill="1" applyBorder="1">
      <alignment vertical="center"/>
    </xf>
    <xf numFmtId="0" fontId="1" fillId="0" borderId="3" xfId="11" applyFont="1" applyFill="1" applyBorder="1" applyAlignment="1">
      <alignment horizontal="left" vertical="center"/>
    </xf>
    <xf numFmtId="178" fontId="4" fillId="2" borderId="14" xfId="11" applyNumberFormat="1" applyFont="1" applyFill="1" applyBorder="1">
      <alignment vertical="center"/>
    </xf>
    <xf numFmtId="0" fontId="1" fillId="0" borderId="3" xfId="11" applyFont="1" applyFill="1" applyBorder="1" applyAlignment="1">
      <alignment horizontal="left" vertical="center" indent="1"/>
    </xf>
    <xf numFmtId="0" fontId="3" fillId="0" borderId="0" xfId="11" applyFont="1" applyFill="1" applyBorder="1">
      <alignment vertical="center"/>
    </xf>
    <xf numFmtId="0" fontId="2" fillId="0" borderId="0" xfId="11" applyFont="1" applyAlignment="1">
      <alignment horizontal="right" vertical="center"/>
    </xf>
    <xf numFmtId="0" fontId="6" fillId="2" borderId="3" xfId="11" applyFont="1" applyFill="1" applyBorder="1" applyAlignment="1">
      <alignment horizontal="left" vertical="center"/>
    </xf>
    <xf numFmtId="178" fontId="4" fillId="2" borderId="3" xfId="18" applyNumberFormat="1" applyFont="1" applyFill="1" applyBorder="1">
      <alignment vertical="center"/>
    </xf>
    <xf numFmtId="0" fontId="1" fillId="2" borderId="0" xfId="11" applyFont="1" applyFill="1" applyAlignment="1">
      <alignment horizontal="right" vertical="center"/>
    </xf>
    <xf numFmtId="178" fontId="4" fillId="2" borderId="3" xfId="11" applyNumberFormat="1" applyFont="1" applyFill="1" applyBorder="1">
      <alignment vertical="center"/>
    </xf>
    <xf numFmtId="178" fontId="4" fillId="0" borderId="12" xfId="11" applyNumberFormat="1" applyFont="1" applyFill="1" applyBorder="1">
      <alignment vertical="center"/>
    </xf>
    <xf numFmtId="178" fontId="4" fillId="0" borderId="16" xfId="11" applyNumberFormat="1" applyFont="1" applyFill="1" applyBorder="1">
      <alignment vertical="center"/>
    </xf>
    <xf numFmtId="178" fontId="4" fillId="4" borderId="13" xfId="18" applyNumberFormat="1" applyFont="1" applyFill="1" applyBorder="1">
      <alignment vertical="center"/>
    </xf>
    <xf numFmtId="178" fontId="4" fillId="4" borderId="12" xfId="18" applyNumberFormat="1" applyFont="1" applyFill="1" applyBorder="1">
      <alignment vertical="center"/>
    </xf>
    <xf numFmtId="178" fontId="4" fillId="0" borderId="12" xfId="18" applyNumberFormat="1" applyFont="1" applyFill="1" applyBorder="1">
      <alignment vertical="center"/>
    </xf>
    <xf numFmtId="178" fontId="4" fillId="0" borderId="16" xfId="18" applyNumberFormat="1" applyFont="1" applyFill="1" applyBorder="1">
      <alignment vertical="center"/>
    </xf>
    <xf numFmtId="0" fontId="1" fillId="2" borderId="1" xfId="11" applyFont="1" applyFill="1" applyBorder="1" applyAlignment="1">
      <alignment horizontal="right" vertical="center"/>
    </xf>
    <xf numFmtId="0" fontId="4" fillId="0" borderId="0" xfId="0" applyFont="1" applyFill="1">
      <alignment vertical="center"/>
    </xf>
    <xf numFmtId="0" fontId="4" fillId="2" borderId="0" xfId="0" applyFont="1" applyFill="1">
      <alignment vertical="center"/>
    </xf>
    <xf numFmtId="0" fontId="2" fillId="2" borderId="0" xfId="0" applyFont="1" applyFill="1">
      <alignment vertical="center"/>
    </xf>
    <xf numFmtId="0" fontId="2" fillId="2" borderId="2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23" xfId="0" applyFont="1" applyFill="1" applyBorder="1" applyAlignment="1">
      <alignment horizontal="center" vertical="center"/>
    </xf>
    <xf numFmtId="0" fontId="2" fillId="2" borderId="22" xfId="0" applyFont="1" applyFill="1" applyBorder="1" applyAlignment="1">
      <alignment horizontal="left" vertical="center"/>
    </xf>
    <xf numFmtId="10" fontId="2" fillId="2" borderId="12" xfId="0" applyNumberFormat="1" applyFont="1" applyFill="1" applyBorder="1" applyAlignment="1">
      <alignment horizontal="center" vertical="center"/>
    </xf>
    <xf numFmtId="10" fontId="2" fillId="2" borderId="3" xfId="0" applyNumberFormat="1" applyFont="1" applyFill="1" applyBorder="1" applyAlignment="1">
      <alignment horizontal="center" vertical="center"/>
    </xf>
    <xf numFmtId="10" fontId="2" fillId="2" borderId="23" xfId="0" applyNumberFormat="1" applyFont="1" applyFill="1" applyBorder="1" applyAlignment="1">
      <alignment horizontal="center" vertical="center"/>
    </xf>
    <xf numFmtId="0" fontId="2" fillId="2" borderId="24" xfId="0" applyFont="1" applyFill="1" applyBorder="1">
      <alignment vertical="center"/>
    </xf>
    <xf numFmtId="10" fontId="2" fillId="2" borderId="3" xfId="0" applyNumberFormat="1" applyFont="1" applyFill="1" applyBorder="1">
      <alignment vertical="center"/>
    </xf>
    <xf numFmtId="10" fontId="4" fillId="2" borderId="3" xfId="0" applyNumberFormat="1" applyFont="1" applyFill="1" applyBorder="1">
      <alignment vertical="center"/>
    </xf>
    <xf numFmtId="10" fontId="4" fillId="2" borderId="23" xfId="0" applyNumberFormat="1" applyFont="1" applyFill="1" applyBorder="1">
      <alignment vertical="center"/>
    </xf>
    <xf numFmtId="0" fontId="4" fillId="2" borderId="24" xfId="0" applyFont="1" applyFill="1" applyBorder="1" applyAlignment="1">
      <alignment horizontal="left" vertical="center" indent="1"/>
    </xf>
    <xf numFmtId="0" fontId="2" fillId="2" borderId="25" xfId="0" applyFont="1" applyFill="1" applyBorder="1">
      <alignment vertical="center"/>
    </xf>
    <xf numFmtId="10" fontId="2" fillId="2" borderId="9" xfId="0" applyNumberFormat="1" applyFont="1" applyFill="1" applyBorder="1">
      <alignment vertical="center"/>
    </xf>
    <xf numFmtId="10" fontId="4" fillId="2" borderId="9" xfId="0" applyNumberFormat="1" applyFont="1" applyFill="1" applyBorder="1">
      <alignment vertical="center"/>
    </xf>
    <xf numFmtId="10" fontId="4" fillId="2" borderId="26" xfId="0" applyNumberFormat="1" applyFont="1" applyFill="1" applyBorder="1">
      <alignment vertical="center"/>
    </xf>
    <xf numFmtId="10" fontId="4" fillId="0" borderId="9" xfId="0" applyNumberFormat="1" applyFont="1" applyFill="1" applyBorder="1">
      <alignment vertical="center"/>
    </xf>
    <xf numFmtId="10" fontId="4" fillId="4" borderId="9" xfId="0" applyNumberFormat="1" applyFont="1" applyFill="1" applyBorder="1" applyAlignment="1">
      <alignment horizontal="center" vertical="center"/>
    </xf>
    <xf numFmtId="10" fontId="4" fillId="4" borderId="26" xfId="0" applyNumberFormat="1" applyFont="1" applyFill="1" applyBorder="1" applyAlignment="1">
      <alignment horizontal="center" vertical="center"/>
    </xf>
    <xf numFmtId="0" fontId="2" fillId="2" borderId="27" xfId="0" applyFont="1" applyFill="1" applyBorder="1">
      <alignment vertical="center"/>
    </xf>
    <xf numFmtId="10" fontId="2" fillId="2" borderId="28" xfId="0" applyNumberFormat="1" applyFont="1" applyFill="1" applyBorder="1">
      <alignment vertical="center"/>
    </xf>
    <xf numFmtId="10" fontId="4" fillId="2" borderId="28" xfId="0" applyNumberFormat="1" applyFont="1" applyFill="1" applyBorder="1">
      <alignment vertical="center"/>
    </xf>
    <xf numFmtId="10" fontId="4" fillId="2" borderId="29" xfId="0" applyNumberFormat="1" applyFont="1" applyFill="1" applyBorder="1">
      <alignment vertical="center"/>
    </xf>
    <xf numFmtId="0" fontId="4" fillId="2" borderId="0" xfId="0" applyFont="1" applyFill="1" applyBorder="1" applyAlignment="1">
      <alignment horizontal="right" vertical="center"/>
    </xf>
    <xf numFmtId="0" fontId="4" fillId="2" borderId="0" xfId="0" applyFont="1" applyFill="1" applyBorder="1">
      <alignment vertical="center"/>
    </xf>
    <xf numFmtId="0" fontId="2" fillId="2" borderId="0" xfId="0" applyFont="1" applyFill="1" applyBorder="1">
      <alignment vertical="center"/>
    </xf>
    <xf numFmtId="0" fontId="4" fillId="2" borderId="0" xfId="0" applyFont="1" applyFill="1" applyBorder="1" applyAlignment="1">
      <alignment vertical="center"/>
    </xf>
    <xf numFmtId="0" fontId="2" fillId="2" borderId="10" xfId="0" applyFont="1" applyFill="1" applyBorder="1" applyAlignment="1">
      <alignment horizontal="center" vertical="center"/>
    </xf>
    <xf numFmtId="0" fontId="2" fillId="2" borderId="31" xfId="0" applyFont="1" applyFill="1" applyBorder="1" applyAlignment="1">
      <alignment horizontal="center" vertical="center"/>
    </xf>
    <xf numFmtId="0" fontId="2" fillId="2" borderId="24" xfId="0" applyFont="1" applyFill="1" applyBorder="1" applyAlignment="1">
      <alignment horizontal="center" vertical="center"/>
    </xf>
    <xf numFmtId="10" fontId="2" fillId="2" borderId="3" xfId="0" applyNumberFormat="1" applyFont="1" applyFill="1" applyBorder="1" applyAlignment="1">
      <alignment vertical="center"/>
    </xf>
    <xf numFmtId="10" fontId="2" fillId="2" borderId="10" xfId="0" applyNumberFormat="1" applyFont="1" applyFill="1" applyBorder="1">
      <alignment vertical="center"/>
    </xf>
    <xf numFmtId="10" fontId="4" fillId="2" borderId="31" xfId="0" applyNumberFormat="1" applyFont="1" applyFill="1" applyBorder="1">
      <alignment vertical="center"/>
    </xf>
    <xf numFmtId="10" fontId="2" fillId="2" borderId="24" xfId="0" applyNumberFormat="1" applyFont="1" applyFill="1" applyBorder="1" applyAlignment="1">
      <alignment horizontal="center" vertical="center"/>
    </xf>
    <xf numFmtId="3" fontId="6" fillId="2" borderId="24" xfId="0" applyNumberFormat="1" applyFont="1" applyFill="1" applyBorder="1" applyAlignment="1">
      <alignment horizontal="left" vertical="center" wrapText="1" indent="1"/>
    </xf>
    <xf numFmtId="10" fontId="4" fillId="2" borderId="32" xfId="0" applyNumberFormat="1" applyFont="1" applyFill="1" applyBorder="1">
      <alignment vertical="center"/>
    </xf>
    <xf numFmtId="10" fontId="4" fillId="2" borderId="3" xfId="0" applyNumberFormat="1" applyFont="1" applyFill="1" applyBorder="1" applyAlignment="1">
      <alignment vertical="center"/>
    </xf>
    <xf numFmtId="10" fontId="4" fillId="2" borderId="10" xfId="0" applyNumberFormat="1" applyFont="1" applyFill="1" applyBorder="1" applyAlignment="1">
      <alignment vertical="center"/>
    </xf>
    <xf numFmtId="10" fontId="4" fillId="2" borderId="31" xfId="0" applyNumberFormat="1" applyFont="1" applyFill="1" applyBorder="1" applyAlignment="1">
      <alignment vertical="center"/>
    </xf>
    <xf numFmtId="10" fontId="4" fillId="2" borderId="24" xfId="0" applyNumberFormat="1" applyFont="1" applyFill="1" applyBorder="1" applyAlignment="1">
      <alignment vertical="center"/>
    </xf>
    <xf numFmtId="0" fontId="2" fillId="2" borderId="33" xfId="0" applyFont="1" applyFill="1" applyBorder="1">
      <alignment vertical="center"/>
    </xf>
    <xf numFmtId="10" fontId="4" fillId="2" borderId="13" xfId="0" applyNumberFormat="1" applyFont="1" applyFill="1" applyBorder="1" applyAlignment="1">
      <alignment vertical="center"/>
    </xf>
    <xf numFmtId="10" fontId="4" fillId="2" borderId="34" xfId="0" applyNumberFormat="1" applyFont="1" applyFill="1" applyBorder="1" applyAlignment="1">
      <alignment vertical="center"/>
    </xf>
    <xf numFmtId="10" fontId="4" fillId="2" borderId="35" xfId="0" applyNumberFormat="1" applyFont="1" applyFill="1" applyBorder="1" applyAlignment="1">
      <alignment vertical="center"/>
    </xf>
    <xf numFmtId="10" fontId="4" fillId="2" borderId="33" xfId="0" applyNumberFormat="1" applyFont="1" applyFill="1" applyBorder="1" applyAlignment="1">
      <alignment vertical="center"/>
    </xf>
    <xf numFmtId="0" fontId="2" fillId="2" borderId="36" xfId="0" applyFont="1" applyFill="1" applyBorder="1">
      <alignment vertical="center"/>
    </xf>
    <xf numFmtId="0" fontId="2" fillId="2" borderId="37" xfId="0" applyFont="1" applyFill="1" applyBorder="1">
      <alignment vertical="center"/>
    </xf>
    <xf numFmtId="10" fontId="4" fillId="2" borderId="38" xfId="3" applyNumberFormat="1" applyFont="1" applyFill="1" applyBorder="1" applyAlignment="1">
      <alignment vertical="center"/>
    </xf>
    <xf numFmtId="10" fontId="4" fillId="2" borderId="39" xfId="3" applyNumberFormat="1" applyFont="1" applyFill="1" applyBorder="1" applyAlignment="1">
      <alignment vertical="center"/>
    </xf>
    <xf numFmtId="10" fontId="4" fillId="2" borderId="37" xfId="3" applyNumberFormat="1" applyFont="1" applyFill="1" applyBorder="1" applyAlignment="1">
      <alignment vertical="center"/>
    </xf>
    <xf numFmtId="0" fontId="8" fillId="2" borderId="43" xfId="0" applyFont="1" applyFill="1" applyBorder="1" applyAlignment="1">
      <alignment horizontal="center" vertical="center"/>
    </xf>
    <xf numFmtId="0" fontId="8" fillId="2" borderId="44" xfId="0" applyFont="1" applyFill="1" applyBorder="1" applyAlignment="1">
      <alignment horizontal="center" vertical="center"/>
    </xf>
    <xf numFmtId="0" fontId="8" fillId="2" borderId="45" xfId="0" applyFont="1" applyFill="1" applyBorder="1" applyAlignment="1">
      <alignment horizontal="center" vertical="center"/>
    </xf>
    <xf numFmtId="0" fontId="8" fillId="2" borderId="0" xfId="0" applyFont="1" applyFill="1" applyBorder="1" applyAlignment="1">
      <alignment horizontal="center" vertical="center"/>
    </xf>
    <xf numFmtId="0" fontId="8" fillId="2" borderId="46" xfId="0" applyFont="1" applyFill="1" applyBorder="1" applyAlignment="1">
      <alignment horizontal="center" vertical="center"/>
    </xf>
    <xf numFmtId="0" fontId="8" fillId="2" borderId="37" xfId="0" applyFont="1" applyFill="1" applyBorder="1" applyAlignment="1">
      <alignment horizontal="center" vertical="center"/>
    </xf>
    <xf numFmtId="0" fontId="8" fillId="2" borderId="47" xfId="0" applyFont="1" applyFill="1" applyBorder="1" applyAlignment="1">
      <alignment horizontal="center" vertical="center"/>
    </xf>
    <xf numFmtId="0" fontId="8" fillId="2" borderId="30" xfId="0" applyFont="1" applyFill="1" applyBorder="1">
      <alignment vertical="center"/>
    </xf>
    <xf numFmtId="10" fontId="8" fillId="2" borderId="48" xfId="0" applyNumberFormat="1" applyFont="1" applyFill="1" applyBorder="1">
      <alignment vertical="center"/>
    </xf>
    <xf numFmtId="10" fontId="8" fillId="2" borderId="49" xfId="0" applyNumberFormat="1" applyFont="1" applyFill="1" applyBorder="1" applyAlignment="1">
      <alignment horizontal="center" vertical="center"/>
    </xf>
    <xf numFmtId="10" fontId="8" fillId="2" borderId="50" xfId="0" applyNumberFormat="1" applyFont="1" applyFill="1" applyBorder="1" applyAlignment="1">
      <alignment horizontal="center" vertical="center"/>
    </xf>
    <xf numFmtId="10" fontId="8" fillId="2" borderId="19" xfId="0" applyNumberFormat="1" applyFont="1" applyFill="1" applyBorder="1" applyAlignment="1">
      <alignment horizontal="center" vertical="center"/>
    </xf>
    <xf numFmtId="10" fontId="8" fillId="3" borderId="51" xfId="3" applyNumberFormat="1" applyFont="1" applyFill="1" applyBorder="1" applyAlignment="1">
      <alignment horizontal="center" vertical="center"/>
    </xf>
    <xf numFmtId="10" fontId="8" fillId="2" borderId="50" xfId="0" applyNumberFormat="1" applyFont="1" applyFill="1" applyBorder="1">
      <alignment vertical="center"/>
    </xf>
    <xf numFmtId="0" fontId="8" fillId="2" borderId="52" xfId="0" applyFont="1" applyFill="1" applyBorder="1" applyAlignment="1">
      <alignment horizontal="left" vertical="center" indent="2"/>
    </xf>
    <xf numFmtId="10" fontId="8" fillId="2" borderId="22" xfId="0" applyNumberFormat="1" applyFont="1" applyFill="1" applyBorder="1" applyAlignment="1">
      <alignment horizontal="left" vertical="center" indent="2"/>
    </xf>
    <xf numFmtId="10" fontId="8" fillId="2" borderId="8" xfId="0" applyNumberFormat="1" applyFont="1" applyFill="1" applyBorder="1" applyAlignment="1">
      <alignment horizontal="center" vertical="center"/>
    </xf>
    <xf numFmtId="10" fontId="8" fillId="2" borderId="12" xfId="0" applyNumberFormat="1" applyFont="1" applyFill="1" applyBorder="1" applyAlignment="1">
      <alignment horizontal="center" vertical="center"/>
    </xf>
    <xf numFmtId="10" fontId="8" fillId="2" borderId="7" xfId="0" applyNumberFormat="1" applyFont="1" applyFill="1" applyBorder="1" applyAlignment="1">
      <alignment horizontal="center" vertical="center"/>
    </xf>
    <xf numFmtId="10" fontId="2" fillId="4" borderId="23" xfId="11" applyNumberFormat="1" applyFont="1" applyFill="1" applyBorder="1" applyAlignment="1">
      <alignment horizontal="center" vertical="center"/>
    </xf>
    <xf numFmtId="10" fontId="8" fillId="2" borderId="24" xfId="0" applyNumberFormat="1" applyFont="1" applyFill="1" applyBorder="1" applyAlignment="1">
      <alignment horizontal="left" vertical="center" indent="2"/>
    </xf>
    <xf numFmtId="10" fontId="8" fillId="2" borderId="3" xfId="0" applyNumberFormat="1" applyFont="1" applyFill="1" applyBorder="1">
      <alignment vertical="center"/>
    </xf>
    <xf numFmtId="0" fontId="8" fillId="2" borderId="53" xfId="0" applyFont="1" applyFill="1" applyBorder="1">
      <alignment vertical="center"/>
    </xf>
    <xf numFmtId="10" fontId="8" fillId="2" borderId="24" xfId="0" applyNumberFormat="1" applyFont="1" applyFill="1" applyBorder="1">
      <alignment vertical="center"/>
    </xf>
    <xf numFmtId="10" fontId="2" fillId="4" borderId="3" xfId="11" applyNumberFormat="1" applyFont="1" applyFill="1" applyBorder="1" applyAlignment="1">
      <alignment horizontal="center" vertical="center"/>
    </xf>
    <xf numFmtId="10" fontId="2" fillId="4" borderId="10" xfId="11" applyNumberFormat="1" applyFont="1" applyFill="1" applyBorder="1" applyAlignment="1">
      <alignment horizontal="center" vertical="center"/>
    </xf>
    <xf numFmtId="10" fontId="2" fillId="2" borderId="12" xfId="11" applyNumberFormat="1" applyFont="1" applyFill="1" applyBorder="1" applyAlignment="1">
      <alignment horizontal="center" vertical="center"/>
    </xf>
    <xf numFmtId="10" fontId="2" fillId="2" borderId="7" xfId="11" applyNumberFormat="1" applyFont="1" applyFill="1" applyBorder="1" applyAlignment="1">
      <alignment horizontal="center" vertical="center"/>
    </xf>
    <xf numFmtId="10" fontId="4" fillId="3" borderId="54" xfId="11" applyNumberFormat="1" applyFont="1" applyFill="1" applyBorder="1" applyAlignment="1">
      <alignment horizontal="center" vertical="center"/>
    </xf>
    <xf numFmtId="10" fontId="8" fillId="3" borderId="54" xfId="3" applyNumberFormat="1" applyFont="1" applyFill="1" applyBorder="1" applyAlignment="1">
      <alignment horizontal="center" vertical="center"/>
    </xf>
    <xf numFmtId="0" fontId="1" fillId="2" borderId="0" xfId="11" applyFont="1" applyFill="1" applyBorder="1" applyAlignment="1">
      <alignment horizontal="right" vertical="center"/>
    </xf>
    <xf numFmtId="0" fontId="2" fillId="2" borderId="11" xfId="0" applyFont="1" applyFill="1" applyBorder="1" applyAlignment="1">
      <alignment horizontal="center" vertical="center"/>
    </xf>
    <xf numFmtId="10" fontId="2" fillId="2" borderId="11" xfId="0" applyNumberFormat="1" applyFont="1" applyFill="1" applyBorder="1" applyAlignment="1">
      <alignment horizontal="center" vertical="center"/>
    </xf>
    <xf numFmtId="10" fontId="2" fillId="2" borderId="10" xfId="0" applyNumberFormat="1" applyFont="1" applyFill="1" applyBorder="1" applyAlignment="1">
      <alignment vertical="center"/>
    </xf>
    <xf numFmtId="10" fontId="2" fillId="2" borderId="31" xfId="0" applyNumberFormat="1" applyFont="1" applyFill="1" applyBorder="1">
      <alignment vertical="center"/>
    </xf>
    <xf numFmtId="10" fontId="4" fillId="2" borderId="11" xfId="0" applyNumberFormat="1" applyFont="1" applyFill="1" applyBorder="1" applyAlignment="1">
      <alignment vertical="center"/>
    </xf>
    <xf numFmtId="10" fontId="4" fillId="2" borderId="55" xfId="0" applyNumberFormat="1" applyFont="1" applyFill="1" applyBorder="1" applyAlignment="1">
      <alignment vertical="center"/>
    </xf>
    <xf numFmtId="10" fontId="4" fillId="2" borderId="56" xfId="3" applyNumberFormat="1" applyFont="1" applyFill="1" applyBorder="1" applyAlignment="1">
      <alignment vertical="center"/>
    </xf>
    <xf numFmtId="0" fontId="8" fillId="2" borderId="56" xfId="0" applyFont="1" applyFill="1" applyBorder="1" applyAlignment="1">
      <alignment horizontal="center" vertical="center"/>
    </xf>
    <xf numFmtId="0" fontId="8" fillId="2" borderId="57" xfId="0" applyFont="1" applyFill="1" applyBorder="1" applyAlignment="1">
      <alignment horizontal="center" vertical="center"/>
    </xf>
    <xf numFmtId="0" fontId="8" fillId="2" borderId="58" xfId="0" applyFont="1" applyFill="1" applyBorder="1" applyAlignment="1">
      <alignment horizontal="center" vertical="center"/>
    </xf>
    <xf numFmtId="10" fontId="8" fillId="2" borderId="19" xfId="0" applyNumberFormat="1" applyFont="1" applyFill="1" applyBorder="1">
      <alignment vertical="center"/>
    </xf>
    <xf numFmtId="10" fontId="8" fillId="2" borderId="49" xfId="0" applyNumberFormat="1" applyFont="1" applyFill="1" applyBorder="1">
      <alignment vertical="center"/>
    </xf>
    <xf numFmtId="10" fontId="8" fillId="2" borderId="10" xfId="0" applyNumberFormat="1" applyFont="1" applyFill="1" applyBorder="1">
      <alignment vertical="center"/>
    </xf>
    <xf numFmtId="10" fontId="8" fillId="2" borderId="11" xfId="0" applyNumberFormat="1" applyFont="1" applyFill="1" applyBorder="1" applyAlignment="1">
      <alignment horizontal="left" vertical="center" indent="2"/>
    </xf>
    <xf numFmtId="10" fontId="8" fillId="2" borderId="11" xfId="0" applyNumberFormat="1" applyFont="1" applyFill="1" applyBorder="1">
      <alignment vertical="center"/>
    </xf>
    <xf numFmtId="10" fontId="2" fillId="2" borderId="3" xfId="11" applyNumberFormat="1" applyFont="1" applyFill="1" applyBorder="1" applyAlignment="1">
      <alignment horizontal="center" vertical="center"/>
    </xf>
    <xf numFmtId="10" fontId="2" fillId="2" borderId="10" xfId="11" applyNumberFormat="1" applyFont="1" applyFill="1" applyBorder="1" applyAlignment="1">
      <alignment horizontal="center" vertical="center"/>
    </xf>
    <xf numFmtId="0" fontId="8" fillId="2" borderId="59" xfId="0" applyFont="1" applyFill="1" applyBorder="1" applyAlignment="1">
      <alignment horizontal="left" vertical="center" indent="2"/>
    </xf>
    <xf numFmtId="10" fontId="8" fillId="2" borderId="56" xfId="0" applyNumberFormat="1" applyFont="1" applyFill="1" applyBorder="1" applyAlignment="1">
      <alignment horizontal="center" vertical="center"/>
    </xf>
    <xf numFmtId="10" fontId="8" fillId="2" borderId="38" xfId="0" applyNumberFormat="1" applyFont="1" applyFill="1" applyBorder="1" applyAlignment="1">
      <alignment horizontal="center" vertical="center"/>
    </xf>
    <xf numFmtId="10" fontId="8" fillId="2" borderId="39" xfId="0" applyNumberFormat="1" applyFont="1" applyFill="1" applyBorder="1" applyAlignment="1">
      <alignment horizontal="center" vertical="center"/>
    </xf>
    <xf numFmtId="10" fontId="2" fillId="4" borderId="29" xfId="11" applyNumberFormat="1" applyFont="1" applyFill="1" applyBorder="1" applyAlignment="1">
      <alignment horizontal="center" vertical="center"/>
    </xf>
    <xf numFmtId="10" fontId="8" fillId="2" borderId="28" xfId="0" applyNumberFormat="1" applyFont="1" applyFill="1" applyBorder="1">
      <alignment vertical="center"/>
    </xf>
    <xf numFmtId="0" fontId="4" fillId="2" borderId="0" xfId="0" applyFont="1" applyFill="1" applyAlignment="1">
      <alignment horizontal="right" vertical="center"/>
    </xf>
    <xf numFmtId="0" fontId="4" fillId="2" borderId="24" xfId="0" applyFont="1" applyFill="1" applyBorder="1" applyAlignment="1">
      <alignment horizontal="center" vertical="center"/>
    </xf>
    <xf numFmtId="0" fontId="4" fillId="2" borderId="3" xfId="0" applyFont="1" applyFill="1" applyBorder="1" applyAlignment="1">
      <alignment horizontal="center" vertical="center"/>
    </xf>
    <xf numFmtId="0" fontId="4" fillId="2" borderId="10" xfId="0" applyFont="1" applyFill="1" applyBorder="1" applyAlignment="1">
      <alignment horizontal="center" vertical="center"/>
    </xf>
    <xf numFmtId="178" fontId="8" fillId="2" borderId="24" xfId="0" applyNumberFormat="1" applyFont="1" applyFill="1" applyBorder="1">
      <alignment vertical="center"/>
    </xf>
    <xf numFmtId="178" fontId="8" fillId="2" borderId="3" xfId="0" applyNumberFormat="1" applyFont="1" applyFill="1" applyBorder="1">
      <alignment vertical="center"/>
    </xf>
    <xf numFmtId="178" fontId="8" fillId="2" borderId="10" xfId="0" applyNumberFormat="1" applyFont="1" applyFill="1" applyBorder="1">
      <alignment vertical="center"/>
    </xf>
    <xf numFmtId="0" fontId="8" fillId="2" borderId="59" xfId="0" applyFont="1" applyFill="1" applyBorder="1">
      <alignment vertical="center"/>
    </xf>
    <xf numFmtId="178" fontId="2" fillId="2" borderId="27" xfId="1" applyNumberFormat="1" applyFont="1" applyFill="1" applyBorder="1" applyAlignment="1">
      <alignment horizontal="center" vertical="center"/>
    </xf>
    <xf numFmtId="178" fontId="2" fillId="2" borderId="28" xfId="1" applyNumberFormat="1" applyFont="1" applyFill="1" applyBorder="1" applyAlignment="1">
      <alignment horizontal="center" vertical="center"/>
    </xf>
    <xf numFmtId="178" fontId="2" fillId="2" borderId="60" xfId="1" applyNumberFormat="1" applyFont="1" applyFill="1" applyBorder="1" applyAlignment="1">
      <alignment horizontal="center" vertical="center"/>
    </xf>
    <xf numFmtId="0" fontId="8" fillId="2" borderId="48" xfId="0" applyFont="1" applyFill="1" applyBorder="1">
      <alignment vertical="center"/>
    </xf>
    <xf numFmtId="0" fontId="8" fillId="2" borderId="50" xfId="0" applyFont="1" applyFill="1" applyBorder="1" applyAlignment="1">
      <alignment horizontal="center" vertical="center"/>
    </xf>
    <xf numFmtId="0" fontId="8" fillId="2" borderId="24" xfId="0" applyFont="1" applyFill="1" applyBorder="1">
      <alignment vertical="center"/>
    </xf>
    <xf numFmtId="10" fontId="8" fillId="3" borderId="3" xfId="0" applyNumberFormat="1" applyFont="1" applyFill="1" applyBorder="1" applyAlignment="1">
      <alignment horizontal="center" vertical="center"/>
    </xf>
    <xf numFmtId="10" fontId="8" fillId="4" borderId="3" xfId="0" applyNumberFormat="1" applyFont="1" applyFill="1" applyBorder="1" applyAlignment="1">
      <alignment horizontal="center" vertical="center"/>
    </xf>
    <xf numFmtId="0" fontId="8" fillId="2" borderId="27" xfId="0" applyFont="1" applyFill="1" applyBorder="1">
      <alignment vertical="center"/>
    </xf>
    <xf numFmtId="10" fontId="8" fillId="3" borderId="28" xfId="0" applyNumberFormat="1" applyFont="1" applyFill="1" applyBorder="1" applyAlignment="1">
      <alignment horizontal="center" vertical="center"/>
    </xf>
    <xf numFmtId="0" fontId="4" fillId="2" borderId="0" xfId="0" applyFont="1" applyFill="1" applyAlignment="1">
      <alignment horizontal="left" vertical="center"/>
    </xf>
    <xf numFmtId="0" fontId="2" fillId="2" borderId="50" xfId="0" applyFont="1" applyFill="1" applyBorder="1" applyAlignment="1">
      <alignment horizontal="center" vertical="center"/>
    </xf>
    <xf numFmtId="0" fontId="9" fillId="2" borderId="3" xfId="0" applyFont="1" applyFill="1" applyBorder="1" applyAlignment="1">
      <alignment horizontal="center" vertical="center"/>
    </xf>
    <xf numFmtId="0" fontId="9" fillId="5" borderId="3" xfId="0" applyFont="1" applyFill="1" applyBorder="1" applyAlignment="1">
      <alignment horizontal="center" vertical="center"/>
    </xf>
    <xf numFmtId="10" fontId="4" fillId="3" borderId="3" xfId="3" applyNumberFormat="1" applyFont="1" applyFill="1" applyBorder="1" applyAlignment="1">
      <alignment horizontal="center" vertical="center"/>
    </xf>
    <xf numFmtId="0" fontId="8" fillId="2" borderId="24" xfId="0" applyFont="1" applyFill="1" applyBorder="1" applyAlignment="1">
      <alignment horizontal="left" vertical="center" indent="2"/>
    </xf>
    <xf numFmtId="10" fontId="4" fillId="2" borderId="3" xfId="0" applyNumberFormat="1" applyFont="1" applyFill="1" applyBorder="1" applyAlignment="1">
      <alignment horizontal="left" vertical="center" indent="2"/>
    </xf>
    <xf numFmtId="10" fontId="4" fillId="3" borderId="3" xfId="11" applyNumberFormat="1" applyFont="1" applyFill="1" applyBorder="1" applyAlignment="1">
      <alignment horizontal="center" vertical="center"/>
    </xf>
    <xf numFmtId="0" fontId="8" fillId="2" borderId="27" xfId="0" applyFont="1" applyFill="1" applyBorder="1" applyAlignment="1">
      <alignment horizontal="left" vertical="center" indent="2"/>
    </xf>
    <xf numFmtId="10" fontId="2" fillId="4" borderId="28" xfId="11" applyNumberFormat="1" applyFont="1" applyFill="1" applyBorder="1" applyAlignment="1">
      <alignment horizontal="center" vertical="center"/>
    </xf>
    <xf numFmtId="0" fontId="8" fillId="2" borderId="0" xfId="0" applyFont="1" applyFill="1" applyBorder="1">
      <alignment vertical="center"/>
    </xf>
    <xf numFmtId="0" fontId="2" fillId="2" borderId="48" xfId="0" applyFont="1" applyFill="1" applyBorder="1" applyAlignment="1">
      <alignment horizontal="center" vertical="center"/>
    </xf>
    <xf numFmtId="0" fontId="2" fillId="2" borderId="51" xfId="0" applyFont="1" applyFill="1" applyBorder="1" applyAlignment="1">
      <alignment horizontal="center" vertical="center"/>
    </xf>
    <xf numFmtId="0" fontId="9" fillId="2" borderId="24" xfId="0" applyFont="1" applyFill="1" applyBorder="1" applyAlignment="1">
      <alignment horizontal="center" vertical="center"/>
    </xf>
    <xf numFmtId="0" fontId="9" fillId="2" borderId="23" xfId="0" applyFont="1" applyFill="1" applyBorder="1" applyAlignment="1">
      <alignment horizontal="center" vertical="center"/>
    </xf>
    <xf numFmtId="0" fontId="9" fillId="2" borderId="11" xfId="0" applyFont="1" applyFill="1" applyBorder="1" applyAlignment="1">
      <alignment horizontal="center" vertical="center"/>
    </xf>
    <xf numFmtId="10" fontId="4" fillId="2" borderId="24" xfId="0" applyNumberFormat="1" applyFont="1" applyFill="1" applyBorder="1">
      <alignment vertical="center"/>
    </xf>
    <xf numFmtId="10" fontId="4" fillId="3" borderId="23" xfId="3" applyNumberFormat="1" applyFont="1" applyFill="1" applyBorder="1" applyAlignment="1">
      <alignment horizontal="center" vertical="center"/>
    </xf>
    <xf numFmtId="0" fontId="8" fillId="2" borderId="53" xfId="0" applyFont="1" applyFill="1" applyBorder="1" applyAlignment="1">
      <alignment horizontal="left" vertical="center" indent="2"/>
    </xf>
    <xf numFmtId="10" fontId="4" fillId="2" borderId="24" xfId="0" applyNumberFormat="1" applyFont="1" applyFill="1" applyBorder="1" applyAlignment="1">
      <alignment horizontal="left" vertical="center" indent="2"/>
    </xf>
    <xf numFmtId="10" fontId="4" fillId="3" borderId="23" xfId="11" applyNumberFormat="1" applyFont="1" applyFill="1" applyBorder="1" applyAlignment="1">
      <alignment horizontal="center" vertical="center"/>
    </xf>
    <xf numFmtId="10" fontId="8" fillId="2" borderId="60" xfId="0" applyNumberFormat="1" applyFont="1" applyFill="1" applyBorder="1">
      <alignment vertical="center"/>
    </xf>
    <xf numFmtId="0" fontId="4" fillId="2" borderId="23" xfId="0" applyFont="1" applyFill="1" applyBorder="1" applyAlignment="1">
      <alignment horizontal="center" vertical="center"/>
    </xf>
    <xf numFmtId="178" fontId="8" fillId="3" borderId="23" xfId="0" applyNumberFormat="1" applyFont="1" applyFill="1" applyBorder="1" applyAlignment="1">
      <alignment vertical="center"/>
    </xf>
    <xf numFmtId="178" fontId="8" fillId="3" borderId="29" xfId="0" applyNumberFormat="1" applyFont="1" applyFill="1" applyBorder="1" applyAlignment="1">
      <alignment vertical="center"/>
    </xf>
    <xf numFmtId="178" fontId="2" fillId="0" borderId="27" xfId="1" applyNumberFormat="1" applyFont="1" applyFill="1" applyBorder="1" applyAlignment="1">
      <alignment horizontal="center" vertical="center"/>
    </xf>
    <xf numFmtId="178" fontId="8" fillId="2" borderId="28" xfId="1" applyNumberFormat="1" applyFont="1" applyFill="1" applyBorder="1">
      <alignment vertical="center"/>
    </xf>
    <xf numFmtId="178" fontId="8" fillId="2" borderId="60" xfId="1" applyNumberFormat="1" applyFont="1" applyFill="1" applyBorder="1">
      <alignment vertical="center"/>
    </xf>
    <xf numFmtId="0" fontId="8" fillId="2" borderId="0" xfId="0" applyFont="1" applyFill="1" applyBorder="1" applyAlignment="1">
      <alignment vertical="center"/>
    </xf>
    <xf numFmtId="0" fontId="9" fillId="2" borderId="10" xfId="0" applyFont="1" applyFill="1" applyBorder="1" applyAlignment="1">
      <alignment horizontal="center" vertical="center"/>
    </xf>
    <xf numFmtId="10" fontId="4" fillId="3" borderId="10" xfId="3" applyNumberFormat="1" applyFont="1" applyFill="1" applyBorder="1" applyAlignment="1">
      <alignment horizontal="center" vertical="center"/>
    </xf>
    <xf numFmtId="10" fontId="4" fillId="3" borderId="10" xfId="11" applyNumberFormat="1" applyFont="1" applyFill="1" applyBorder="1" applyAlignment="1">
      <alignment horizontal="center" vertical="center"/>
    </xf>
    <xf numFmtId="0" fontId="4" fillId="2" borderId="0" xfId="0" applyFont="1" applyFill="1" applyAlignment="1">
      <alignment vertical="center"/>
    </xf>
    <xf numFmtId="10" fontId="8" fillId="3" borderId="23" xfId="3" applyNumberFormat="1" applyFont="1" applyFill="1" applyBorder="1" applyAlignment="1">
      <alignment horizontal="center" vertical="center"/>
    </xf>
    <xf numFmtId="10" fontId="8" fillId="2" borderId="3" xfId="0" applyNumberFormat="1" applyFont="1" applyFill="1" applyBorder="1" applyAlignment="1">
      <alignment horizontal="left" vertical="center" indent="2"/>
    </xf>
    <xf numFmtId="10" fontId="8" fillId="2" borderId="28" xfId="0" applyNumberFormat="1" applyFont="1" applyFill="1" applyBorder="1" applyAlignment="1">
      <alignment horizontal="left" vertical="center" indent="2"/>
    </xf>
    <xf numFmtId="10" fontId="2" fillId="4" borderId="60" xfId="11" applyNumberFormat="1" applyFont="1" applyFill="1" applyBorder="1" applyAlignment="1">
      <alignment horizontal="center" vertical="center"/>
    </xf>
    <xf numFmtId="0" fontId="1" fillId="2" borderId="0" xfId="16" applyFont="1" applyFill="1" applyBorder="1" applyAlignment="1"/>
    <xf numFmtId="0" fontId="2" fillId="2" borderId="0" xfId="0" applyFont="1" applyFill="1" applyAlignment="1">
      <alignment horizontal="center" vertical="center"/>
    </xf>
    <xf numFmtId="0" fontId="2" fillId="2" borderId="0" xfId="0" applyFont="1" applyFill="1" applyAlignment="1">
      <alignment horizontal="right" vertical="center"/>
    </xf>
    <xf numFmtId="0" fontId="4" fillId="2" borderId="50" xfId="0" applyFont="1" applyFill="1" applyBorder="1" applyAlignment="1">
      <alignment horizontal="center" vertical="center"/>
    </xf>
    <xf numFmtId="0" fontId="2" fillId="0" borderId="19" xfId="11" applyFont="1" applyBorder="1" applyAlignment="1">
      <alignment horizontal="center" vertical="center"/>
    </xf>
    <xf numFmtId="0" fontId="2" fillId="0" borderId="51" xfId="11" applyFont="1" applyBorder="1" applyAlignment="1">
      <alignment horizontal="center" vertical="center"/>
    </xf>
    <xf numFmtId="0" fontId="2" fillId="6" borderId="24" xfId="0" applyFont="1" applyFill="1" applyBorder="1" applyAlignment="1">
      <alignment horizontal="center" vertical="center"/>
    </xf>
    <xf numFmtId="0" fontId="4" fillId="6" borderId="3" xfId="0" applyFont="1" applyFill="1" applyBorder="1" applyAlignment="1">
      <alignment horizontal="center" vertical="center"/>
    </xf>
    <xf numFmtId="0" fontId="4" fillId="6" borderId="3" xfId="11" applyFont="1" applyFill="1" applyBorder="1" applyAlignment="1">
      <alignment horizontal="center" vertical="center"/>
    </xf>
    <xf numFmtId="0" fontId="4" fillId="6" borderId="23" xfId="11" applyFont="1" applyFill="1" applyBorder="1" applyAlignment="1">
      <alignment horizontal="center" vertical="center"/>
    </xf>
    <xf numFmtId="0" fontId="4" fillId="0" borderId="24" xfId="0" applyFont="1" applyFill="1" applyBorder="1" applyAlignment="1">
      <alignment vertical="center"/>
    </xf>
    <xf numFmtId="0" fontId="4" fillId="2" borderId="3" xfId="0" applyFont="1" applyFill="1" applyBorder="1" applyAlignment="1">
      <alignment vertical="center"/>
    </xf>
    <xf numFmtId="0" fontId="4" fillId="2" borderId="24" xfId="0" applyFont="1" applyFill="1" applyBorder="1" applyAlignment="1">
      <alignment vertical="center"/>
    </xf>
    <xf numFmtId="178" fontId="4" fillId="2" borderId="3" xfId="0" applyNumberFormat="1" applyFont="1" applyFill="1" applyBorder="1">
      <alignment vertical="center"/>
    </xf>
    <xf numFmtId="178" fontId="4" fillId="0" borderId="23" xfId="11" applyNumberFormat="1" applyFont="1" applyFill="1" applyBorder="1" applyAlignment="1">
      <alignment horizontal="center" vertical="center"/>
    </xf>
    <xf numFmtId="10" fontId="4" fillId="3" borderId="3" xfId="3" applyNumberFormat="1" applyFont="1" applyFill="1" applyBorder="1" applyAlignment="1">
      <alignment horizontal="right" vertical="center"/>
    </xf>
    <xf numFmtId="10" fontId="4" fillId="3" borderId="23" xfId="3" applyNumberFormat="1" applyFont="1" applyFill="1" applyBorder="1" applyAlignment="1">
      <alignment horizontal="right" vertical="center"/>
    </xf>
    <xf numFmtId="0" fontId="4" fillId="2" borderId="22" xfId="0" applyFont="1" applyFill="1" applyBorder="1" applyAlignment="1">
      <alignment vertical="center"/>
    </xf>
    <xf numFmtId="0" fontId="4" fillId="2" borderId="12" xfId="0" applyFont="1" applyFill="1" applyBorder="1" applyAlignment="1">
      <alignment vertical="center"/>
    </xf>
    <xf numFmtId="10" fontId="4" fillId="3" borderId="12" xfId="3" applyNumberFormat="1" applyFont="1" applyFill="1" applyBorder="1" applyAlignment="1">
      <alignment horizontal="right" vertical="center"/>
    </xf>
    <xf numFmtId="10" fontId="4" fillId="3" borderId="54" xfId="3" applyNumberFormat="1" applyFont="1" applyFill="1" applyBorder="1" applyAlignment="1">
      <alignment horizontal="right" vertical="center"/>
    </xf>
    <xf numFmtId="0" fontId="4" fillId="2" borderId="24" xfId="0" applyFont="1" applyFill="1" applyBorder="1" applyAlignment="1">
      <alignment horizontal="left" vertical="center" indent="2"/>
    </xf>
    <xf numFmtId="0" fontId="4" fillId="2" borderId="3" xfId="0" applyFont="1" applyFill="1" applyBorder="1" applyAlignment="1">
      <alignment horizontal="left" vertical="center" indent="1"/>
    </xf>
    <xf numFmtId="178" fontId="4" fillId="2" borderId="23" xfId="0" applyNumberFormat="1" applyFont="1" applyFill="1" applyBorder="1">
      <alignment vertical="center"/>
    </xf>
    <xf numFmtId="0" fontId="4" fillId="2" borderId="24" xfId="0" applyFont="1" applyFill="1" applyBorder="1" applyAlignment="1">
      <alignment horizontal="left" vertical="center" indent="3"/>
    </xf>
    <xf numFmtId="0" fontId="4" fillId="2" borderId="3" xfId="0" applyFont="1" applyFill="1" applyBorder="1" applyAlignment="1">
      <alignment horizontal="left" vertical="center" wrapText="1"/>
    </xf>
    <xf numFmtId="178" fontId="4" fillId="3" borderId="3" xfId="1" applyNumberFormat="1" applyFont="1" applyFill="1" applyBorder="1">
      <alignment vertical="center"/>
    </xf>
    <xf numFmtId="178" fontId="4" fillId="3" borderId="23" xfId="1" applyNumberFormat="1" applyFont="1" applyFill="1" applyBorder="1">
      <alignment vertical="center"/>
    </xf>
    <xf numFmtId="0" fontId="4" fillId="2" borderId="24" xfId="0" applyFont="1" applyFill="1" applyBorder="1" applyAlignment="1">
      <alignment horizontal="left" vertical="center" wrapText="1" indent="2"/>
    </xf>
    <xf numFmtId="178" fontId="4" fillId="2" borderId="3" xfId="1" applyNumberFormat="1" applyFont="1" applyFill="1" applyBorder="1">
      <alignment vertical="center"/>
    </xf>
    <xf numFmtId="178" fontId="4" fillId="0" borderId="23" xfId="1" applyNumberFormat="1" applyFont="1" applyFill="1" applyBorder="1">
      <alignment vertical="center"/>
    </xf>
    <xf numFmtId="0" fontId="4" fillId="2" borderId="3" xfId="0" applyFont="1" applyFill="1" applyBorder="1" applyAlignment="1">
      <alignment horizontal="left" vertical="center"/>
    </xf>
    <xf numFmtId="0" fontId="4" fillId="2" borderId="24" xfId="0" applyFont="1" applyFill="1" applyBorder="1" applyAlignment="1">
      <alignment horizontal="left" vertical="center" wrapText="1"/>
    </xf>
    <xf numFmtId="0" fontId="4" fillId="2" borderId="3" xfId="0" applyFont="1" applyFill="1" applyBorder="1" applyAlignment="1">
      <alignment vertical="center" wrapText="1"/>
    </xf>
    <xf numFmtId="0" fontId="4" fillId="2" borderId="24" xfId="0" applyFont="1" applyFill="1" applyBorder="1">
      <alignment vertical="center"/>
    </xf>
    <xf numFmtId="10" fontId="4" fillId="2" borderId="3" xfId="3" applyNumberFormat="1" applyFont="1" applyFill="1" applyBorder="1">
      <alignment vertical="center"/>
    </xf>
    <xf numFmtId="10" fontId="4" fillId="2" borderId="23" xfId="3" applyNumberFormat="1" applyFont="1" applyFill="1" applyBorder="1">
      <alignment vertical="center"/>
    </xf>
    <xf numFmtId="0" fontId="4" fillId="6" borderId="3" xfId="0" applyFont="1" applyFill="1" applyBorder="1">
      <alignment vertical="center"/>
    </xf>
    <xf numFmtId="9" fontId="2" fillId="6" borderId="3" xfId="11" applyNumberFormat="1" applyFont="1" applyFill="1" applyBorder="1" applyAlignment="1">
      <alignment horizontal="center" vertical="center"/>
    </xf>
    <xf numFmtId="0" fontId="4" fillId="6" borderId="23" xfId="0" applyFont="1" applyFill="1" applyBorder="1">
      <alignment vertical="center"/>
    </xf>
    <xf numFmtId="0" fontId="4" fillId="6" borderId="3" xfId="0" applyFont="1" applyFill="1" applyBorder="1" applyAlignment="1">
      <alignment vertical="center"/>
    </xf>
    <xf numFmtId="0" fontId="4" fillId="2" borderId="3" xfId="0" applyFont="1" applyFill="1" applyBorder="1">
      <alignment vertical="center"/>
    </xf>
    <xf numFmtId="10" fontId="2" fillId="4" borderId="3" xfId="3" applyNumberFormat="1" applyFont="1" applyFill="1" applyBorder="1" applyAlignment="1">
      <alignment horizontal="center" vertical="center"/>
    </xf>
    <xf numFmtId="0" fontId="4" fillId="2" borderId="24" xfId="0" applyFont="1" applyFill="1" applyBorder="1" applyAlignment="1">
      <alignment vertical="center" wrapText="1"/>
    </xf>
    <xf numFmtId="0" fontId="4" fillId="6" borderId="23" xfId="0" applyFont="1" applyFill="1" applyBorder="1" applyAlignment="1">
      <alignment vertical="center"/>
    </xf>
    <xf numFmtId="178" fontId="4" fillId="0" borderId="3" xfId="0" applyNumberFormat="1" applyFont="1" applyFill="1" applyBorder="1">
      <alignment vertical="center"/>
    </xf>
    <xf numFmtId="0" fontId="4" fillId="4" borderId="3" xfId="0" applyFont="1" applyFill="1" applyBorder="1">
      <alignment vertical="center"/>
    </xf>
    <xf numFmtId="0" fontId="4" fillId="4" borderId="23" xfId="0" applyFont="1" applyFill="1" applyBorder="1">
      <alignment vertical="center"/>
    </xf>
    <xf numFmtId="10" fontId="4" fillId="0" borderId="3" xfId="0" applyNumberFormat="1" applyFont="1" applyFill="1" applyBorder="1">
      <alignment vertical="center"/>
    </xf>
    <xf numFmtId="0" fontId="4" fillId="2" borderId="27" xfId="0" applyFont="1" applyFill="1" applyBorder="1">
      <alignment vertical="center"/>
    </xf>
    <xf numFmtId="0" fontId="4" fillId="2" borderId="28" xfId="0" applyFont="1" applyFill="1" applyBorder="1">
      <alignment vertical="center"/>
    </xf>
    <xf numFmtId="10" fontId="4" fillId="3" borderId="28" xfId="0" applyNumberFormat="1" applyFont="1" applyFill="1" applyBorder="1">
      <alignment vertical="center"/>
    </xf>
    <xf numFmtId="0" fontId="4" fillId="4" borderId="28" xfId="0" applyFont="1" applyFill="1" applyBorder="1">
      <alignment vertical="center"/>
    </xf>
    <xf numFmtId="0" fontId="4" fillId="4" borderId="29" xfId="0" applyFont="1" applyFill="1" applyBorder="1">
      <alignment vertical="center"/>
    </xf>
    <xf numFmtId="0" fontId="10" fillId="2" borderId="0" xfId="0" applyFont="1" applyFill="1" applyBorder="1">
      <alignment vertical="center"/>
    </xf>
    <xf numFmtId="0" fontId="10" fillId="2" borderId="0" xfId="0" applyFont="1" applyFill="1" applyBorder="1" applyAlignment="1">
      <alignment horizontal="left" vertical="center" indent="9"/>
    </xf>
    <xf numFmtId="0" fontId="11" fillId="0" borderId="50" xfId="21" applyFont="1" applyFill="1" applyBorder="1" applyAlignment="1">
      <alignment horizontal="center" vertical="center" wrapText="1"/>
    </xf>
    <xf numFmtId="0" fontId="11" fillId="0" borderId="12" xfId="21" applyFont="1" applyFill="1" applyBorder="1" applyAlignment="1">
      <alignment horizontal="center" vertical="center" wrapText="1"/>
    </xf>
    <xf numFmtId="0" fontId="11" fillId="0" borderId="3" xfId="21" applyFont="1" applyFill="1" applyBorder="1" applyAlignment="1">
      <alignment horizontal="center" vertical="center" wrapText="1"/>
    </xf>
    <xf numFmtId="0" fontId="12" fillId="0" borderId="24" xfId="21" applyFont="1" applyFill="1" applyBorder="1" applyAlignment="1">
      <alignment horizontal="center"/>
    </xf>
    <xf numFmtId="178" fontId="12" fillId="0" borderId="11" xfId="21" applyNumberFormat="1" applyFont="1" applyFill="1" applyBorder="1" applyAlignment="1">
      <alignment horizontal="center"/>
    </xf>
    <xf numFmtId="10" fontId="12" fillId="0" borderId="11" xfId="21" applyNumberFormat="1" applyFont="1" applyFill="1" applyBorder="1" applyAlignment="1">
      <alignment horizontal="center"/>
    </xf>
    <xf numFmtId="10" fontId="12" fillId="0" borderId="3" xfId="29" applyNumberFormat="1" applyFont="1" applyFill="1" applyBorder="1" applyAlignment="1">
      <alignment horizontal="center" vertical="center"/>
    </xf>
    <xf numFmtId="10" fontId="12" fillId="3" borderId="3" xfId="15" applyNumberFormat="1" applyFont="1" applyFill="1" applyBorder="1" applyAlignment="1">
      <alignment horizontal="center" vertical="center"/>
    </xf>
    <xf numFmtId="178" fontId="12" fillId="0" borderId="11" xfId="21" applyNumberFormat="1" applyFont="1" applyFill="1" applyBorder="1" applyAlignment="1">
      <alignment horizontal="center" vertical="center"/>
    </xf>
    <xf numFmtId="10" fontId="12" fillId="0" borderId="11" xfId="21" applyNumberFormat="1" applyFont="1" applyFill="1" applyBorder="1" applyAlignment="1">
      <alignment horizontal="center" vertical="center"/>
    </xf>
    <xf numFmtId="178" fontId="12" fillId="0" borderId="6" xfId="21" applyNumberFormat="1" applyFont="1" applyFill="1" applyBorder="1" applyAlignment="1">
      <alignment horizontal="center" vertical="center"/>
    </xf>
    <xf numFmtId="10" fontId="12" fillId="0" borderId="6" xfId="21" applyNumberFormat="1" applyFont="1" applyFill="1" applyBorder="1" applyAlignment="1">
      <alignment horizontal="center" vertical="center"/>
    </xf>
    <xf numFmtId="10" fontId="12" fillId="0" borderId="9" xfId="29" applyNumberFormat="1" applyFont="1" applyFill="1" applyBorder="1" applyAlignment="1">
      <alignment horizontal="center" vertical="center"/>
    </xf>
    <xf numFmtId="0" fontId="12" fillId="0" borderId="27" xfId="21" applyFont="1" applyFill="1" applyBorder="1" applyAlignment="1">
      <alignment horizontal="center" vertical="center"/>
    </xf>
    <xf numFmtId="178" fontId="12" fillId="0" borderId="61" xfId="21" applyNumberFormat="1" applyFont="1" applyFill="1" applyBorder="1" applyAlignment="1">
      <alignment horizontal="center" vertical="center"/>
    </xf>
    <xf numFmtId="10" fontId="12" fillId="0" borderId="61" xfId="21" applyNumberFormat="1" applyFont="1" applyFill="1" applyBorder="1" applyAlignment="1">
      <alignment horizontal="center" vertical="center"/>
    </xf>
    <xf numFmtId="10" fontId="12" fillId="0" borderId="28" xfId="29" applyNumberFormat="1" applyFont="1" applyFill="1" applyBorder="1" applyAlignment="1">
      <alignment horizontal="center" vertical="center"/>
    </xf>
    <xf numFmtId="10" fontId="12" fillId="3" borderId="28" xfId="15" applyNumberFormat="1" applyFont="1" applyFill="1" applyBorder="1" applyAlignment="1">
      <alignment horizontal="center" vertical="center"/>
    </xf>
    <xf numFmtId="0" fontId="3" fillId="2" borderId="0" xfId="11" applyFont="1" applyFill="1">
      <alignment vertical="center"/>
    </xf>
    <xf numFmtId="0" fontId="4" fillId="2" borderId="0" xfId="11" applyNumberFormat="1" applyFont="1" applyFill="1">
      <alignment vertical="center"/>
    </xf>
    <xf numFmtId="0" fontId="1" fillId="2" borderId="28" xfId="22" applyFont="1" applyFill="1" applyBorder="1" applyAlignment="1">
      <alignment horizontal="center" vertical="center"/>
    </xf>
    <xf numFmtId="0" fontId="1" fillId="2" borderId="28" xfId="22" applyFont="1" applyFill="1" applyBorder="1" applyAlignment="1">
      <alignment horizontal="center" vertical="center" wrapText="1"/>
    </xf>
    <xf numFmtId="0" fontId="1" fillId="0" borderId="12" xfId="22" applyFont="1" applyFill="1" applyBorder="1" applyAlignment="1">
      <alignment vertical="center"/>
    </xf>
    <xf numFmtId="43" fontId="13" fillId="0" borderId="12" xfId="17" applyFont="1" applyFill="1" applyBorder="1" applyAlignment="1" applyProtection="1">
      <alignment vertical="center"/>
    </xf>
    <xf numFmtId="43" fontId="13" fillId="0" borderId="12" xfId="17" applyFont="1" applyFill="1" applyBorder="1" applyAlignment="1">
      <alignment vertical="center"/>
    </xf>
    <xf numFmtId="43" fontId="13" fillId="0" borderId="12" xfId="17" applyFont="1" applyFill="1" applyBorder="1" applyAlignment="1">
      <alignment horizontal="center" vertical="center"/>
    </xf>
    <xf numFmtId="0" fontId="1" fillId="0" borderId="3" xfId="22" applyFont="1" applyFill="1" applyBorder="1" applyAlignment="1">
      <alignment horizontal="left" vertical="center" indent="1"/>
    </xf>
    <xf numFmtId="43" fontId="13" fillId="0" borderId="3" xfId="17" applyFont="1" applyFill="1" applyBorder="1" applyAlignment="1" applyProtection="1">
      <alignment horizontal="left" vertical="center" indent="1"/>
    </xf>
    <xf numFmtId="43" fontId="13" fillId="0" borderId="3" xfId="17" applyFont="1" applyFill="1" applyBorder="1" applyAlignment="1" applyProtection="1">
      <alignment vertical="center"/>
    </xf>
    <xf numFmtId="43" fontId="13" fillId="0" borderId="3" xfId="17" applyFont="1" applyFill="1" applyBorder="1" applyAlignment="1" applyProtection="1">
      <alignment horizontal="center" vertical="center"/>
    </xf>
    <xf numFmtId="0" fontId="1" fillId="0" borderId="3" xfId="22" applyFont="1" applyFill="1" applyBorder="1" applyAlignment="1">
      <alignment vertical="center"/>
    </xf>
    <xf numFmtId="43" fontId="13" fillId="0" borderId="3" xfId="17" applyFont="1" applyFill="1" applyBorder="1" applyAlignment="1">
      <alignment vertical="center"/>
    </xf>
    <xf numFmtId="43" fontId="13" fillId="0" borderId="3" xfId="17" applyFont="1" applyFill="1" applyBorder="1" applyAlignment="1">
      <alignment horizontal="center" vertical="center"/>
    </xf>
    <xf numFmtId="14" fontId="1" fillId="2" borderId="3" xfId="22" applyNumberFormat="1" applyFont="1" applyFill="1" applyBorder="1" applyAlignment="1">
      <alignment vertical="center"/>
    </xf>
    <xf numFmtId="43" fontId="1" fillId="3" borderId="3" xfId="22" applyNumberFormat="1" applyFont="1" applyFill="1" applyBorder="1" applyAlignment="1">
      <alignment vertical="center"/>
    </xf>
    <xf numFmtId="0" fontId="1" fillId="0" borderId="50" xfId="22" applyFont="1" applyFill="1" applyBorder="1" applyAlignment="1">
      <alignment vertical="center"/>
    </xf>
    <xf numFmtId="43" fontId="13" fillId="0" borderId="50" xfId="23" applyNumberFormat="1" applyFont="1" applyFill="1" applyBorder="1" applyAlignment="1">
      <alignment vertical="center"/>
    </xf>
    <xf numFmtId="43" fontId="13" fillId="4" borderId="3" xfId="23" applyNumberFormat="1" applyFont="1" applyFill="1" applyBorder="1" applyAlignment="1">
      <alignment vertical="center"/>
    </xf>
    <xf numFmtId="43" fontId="13" fillId="0" borderId="3" xfId="23" applyNumberFormat="1" applyFont="1" applyFill="1" applyBorder="1" applyAlignment="1">
      <alignment vertical="center"/>
    </xf>
    <xf numFmtId="14" fontId="1" fillId="2" borderId="28" xfId="22" applyNumberFormat="1" applyFont="1" applyFill="1" applyBorder="1" applyAlignment="1">
      <alignment vertical="center"/>
    </xf>
    <xf numFmtId="43" fontId="1" fillId="3" borderId="28" xfId="22" applyNumberFormat="1" applyFont="1" applyFill="1" applyBorder="1" applyAlignment="1">
      <alignment vertical="center"/>
    </xf>
    <xf numFmtId="14" fontId="1" fillId="2" borderId="9" xfId="22" applyNumberFormat="1" applyFont="1" applyFill="1" applyBorder="1" applyAlignment="1">
      <alignment vertical="center"/>
    </xf>
    <xf numFmtId="43" fontId="1" fillId="3" borderId="9" xfId="22" applyNumberFormat="1" applyFont="1" applyFill="1" applyBorder="1" applyAlignment="1">
      <alignment vertical="center"/>
    </xf>
    <xf numFmtId="43" fontId="4" fillId="3" borderId="50" xfId="1" applyFont="1" applyFill="1" applyBorder="1" applyAlignment="1">
      <alignment vertical="center"/>
    </xf>
    <xf numFmtId="43" fontId="4" fillId="3" borderId="3" xfId="1" applyFont="1" applyFill="1" applyBorder="1" applyAlignment="1">
      <alignment vertical="center"/>
    </xf>
    <xf numFmtId="14" fontId="1" fillId="0" borderId="60" xfId="22" applyNumberFormat="1" applyFont="1" applyFill="1" applyBorder="1" applyAlignment="1">
      <alignment vertical="center"/>
    </xf>
    <xf numFmtId="43" fontId="4" fillId="3" borderId="9" xfId="1" applyFont="1" applyFill="1" applyBorder="1" applyAlignment="1">
      <alignment vertical="center"/>
    </xf>
    <xf numFmtId="0" fontId="1" fillId="2" borderId="60" xfId="22" applyFont="1" applyFill="1" applyBorder="1" applyAlignment="1">
      <alignment horizontal="center" vertical="center"/>
    </xf>
    <xf numFmtId="0" fontId="1" fillId="2" borderId="24" xfId="22" applyFont="1" applyFill="1" applyBorder="1" applyAlignment="1">
      <alignment horizontal="center" vertical="center"/>
    </xf>
    <xf numFmtId="0" fontId="1" fillId="2" borderId="3" xfId="22" applyFont="1" applyFill="1" applyBorder="1" applyAlignment="1">
      <alignment horizontal="center" vertical="center"/>
    </xf>
    <xf numFmtId="0" fontId="1" fillId="2" borderId="3" xfId="22" applyFont="1" applyFill="1" applyBorder="1" applyAlignment="1">
      <alignment horizontal="center" vertical="center" wrapText="1"/>
    </xf>
    <xf numFmtId="0" fontId="1" fillId="0" borderId="53" xfId="22" applyFont="1" applyFill="1" applyBorder="1" applyAlignment="1">
      <alignment horizontal="left" vertical="center"/>
    </xf>
    <xf numFmtId="178" fontId="6" fillId="3" borderId="24" xfId="22" applyNumberFormat="1" applyFont="1" applyFill="1" applyBorder="1" applyAlignment="1">
      <alignment horizontal="right" vertical="center"/>
    </xf>
    <xf numFmtId="178" fontId="6" fillId="3" borderId="3" xfId="22" applyNumberFormat="1" applyFont="1" applyFill="1" applyBorder="1" applyAlignment="1">
      <alignment horizontal="right" vertical="center"/>
    </xf>
    <xf numFmtId="0" fontId="1" fillId="0" borderId="52" xfId="22" applyFont="1" applyFill="1" applyBorder="1" applyAlignment="1">
      <alignment horizontal="left" vertical="center"/>
    </xf>
    <xf numFmtId="0" fontId="1" fillId="0" borderId="59" xfId="22" applyFont="1" applyFill="1" applyBorder="1" applyAlignment="1">
      <alignment horizontal="left" vertical="center"/>
    </xf>
    <xf numFmtId="178" fontId="6" fillId="3" borderId="25" xfId="22" applyNumberFormat="1" applyFont="1" applyFill="1" applyBorder="1" applyAlignment="1">
      <alignment horizontal="right" vertical="center"/>
    </xf>
    <xf numFmtId="178" fontId="6" fillId="3" borderId="9" xfId="22" applyNumberFormat="1" applyFont="1" applyFill="1" applyBorder="1" applyAlignment="1">
      <alignment horizontal="right" vertical="center"/>
    </xf>
    <xf numFmtId="178" fontId="6" fillId="3" borderId="48" xfId="1" applyNumberFormat="1" applyFont="1" applyFill="1" applyBorder="1" applyAlignment="1">
      <alignment horizontal="right" vertical="center"/>
    </xf>
    <xf numFmtId="178" fontId="6" fillId="3" borderId="50" xfId="1" applyNumberFormat="1" applyFont="1" applyFill="1" applyBorder="1" applyAlignment="1">
      <alignment horizontal="right" vertical="center"/>
    </xf>
    <xf numFmtId="178" fontId="6" fillId="3" borderId="24" xfId="1" applyNumberFormat="1" applyFont="1" applyFill="1" applyBorder="1" applyAlignment="1">
      <alignment horizontal="right" vertical="center"/>
    </xf>
    <xf numFmtId="178" fontId="6" fillId="3" borderId="3" xfId="1" applyNumberFormat="1" applyFont="1" applyFill="1" applyBorder="1" applyAlignment="1">
      <alignment horizontal="right" vertical="center"/>
    </xf>
    <xf numFmtId="178" fontId="6" fillId="3" borderId="27" xfId="1" applyNumberFormat="1" applyFont="1" applyFill="1" applyBorder="1" applyAlignment="1">
      <alignment horizontal="right" vertical="center"/>
    </xf>
    <xf numFmtId="178" fontId="6" fillId="3" borderId="28" xfId="1" applyNumberFormat="1" applyFont="1" applyFill="1" applyBorder="1" applyAlignment="1">
      <alignment horizontal="right" vertical="center"/>
    </xf>
    <xf numFmtId="14" fontId="1" fillId="2" borderId="1" xfId="11" applyNumberFormat="1" applyFont="1" applyFill="1" applyBorder="1" applyAlignment="1">
      <alignment horizontal="center" vertical="center"/>
    </xf>
    <xf numFmtId="14" fontId="1" fillId="2" borderId="0" xfId="11" applyNumberFormat="1" applyFont="1" applyFill="1" applyBorder="1" applyAlignment="1">
      <alignment horizontal="center" vertical="center"/>
    </xf>
    <xf numFmtId="178" fontId="13" fillId="0" borderId="12" xfId="17" applyNumberFormat="1" applyFont="1" applyFill="1" applyBorder="1" applyAlignment="1">
      <alignment horizontal="center" vertical="center"/>
    </xf>
    <xf numFmtId="178" fontId="13" fillId="0" borderId="3" xfId="17" applyNumberFormat="1" applyFont="1" applyFill="1" applyBorder="1" applyAlignment="1" applyProtection="1">
      <alignment horizontal="center" vertical="center"/>
    </xf>
    <xf numFmtId="178" fontId="13" fillId="0" borderId="3" xfId="17" applyNumberFormat="1" applyFont="1" applyFill="1" applyBorder="1" applyAlignment="1">
      <alignment horizontal="center" vertical="center"/>
    </xf>
    <xf numFmtId="178" fontId="1" fillId="3" borderId="3" xfId="22" applyNumberFormat="1" applyFont="1" applyFill="1" applyBorder="1" applyAlignment="1">
      <alignment vertical="center"/>
    </xf>
    <xf numFmtId="178" fontId="13" fillId="0" borderId="50" xfId="23" applyNumberFormat="1" applyFont="1" applyFill="1" applyBorder="1" applyAlignment="1">
      <alignment vertical="center"/>
    </xf>
    <xf numFmtId="178" fontId="13" fillId="4" borderId="3" xfId="23" applyNumberFormat="1" applyFont="1" applyFill="1" applyBorder="1" applyAlignment="1">
      <alignment vertical="center"/>
    </xf>
    <xf numFmtId="178" fontId="13" fillId="0" borderId="3" xfId="23" applyNumberFormat="1" applyFont="1" applyFill="1" applyBorder="1" applyAlignment="1">
      <alignment vertical="center"/>
    </xf>
    <xf numFmtId="178" fontId="1" fillId="3" borderId="28" xfId="22" applyNumberFormat="1" applyFont="1" applyFill="1" applyBorder="1" applyAlignment="1">
      <alignment vertical="center"/>
    </xf>
    <xf numFmtId="178" fontId="1" fillId="3" borderId="9" xfId="22" applyNumberFormat="1" applyFont="1" applyFill="1" applyBorder="1" applyAlignment="1">
      <alignment vertical="center"/>
    </xf>
    <xf numFmtId="178" fontId="4" fillId="3" borderId="50" xfId="1" applyNumberFormat="1" applyFont="1" applyFill="1" applyBorder="1" applyAlignment="1">
      <alignment vertical="center"/>
    </xf>
    <xf numFmtId="178" fontId="4" fillId="3" borderId="3" xfId="1" applyNumberFormat="1" applyFont="1" applyFill="1" applyBorder="1" applyAlignment="1">
      <alignment vertical="center"/>
    </xf>
    <xf numFmtId="178" fontId="4" fillId="3" borderId="9" xfId="1" applyNumberFormat="1" applyFont="1" applyFill="1" applyBorder="1" applyAlignment="1">
      <alignment vertical="center"/>
    </xf>
    <xf numFmtId="0" fontId="1" fillId="2" borderId="29" xfId="22" applyFont="1" applyFill="1" applyBorder="1" applyAlignment="1">
      <alignment horizontal="center" vertical="center"/>
    </xf>
    <xf numFmtId="178" fontId="13" fillId="0" borderId="7" xfId="17" applyNumberFormat="1" applyFont="1" applyFill="1" applyBorder="1" applyAlignment="1">
      <alignment horizontal="center" vertical="center"/>
    </xf>
    <xf numFmtId="178" fontId="4" fillId="3" borderId="48" xfId="1" applyNumberFormat="1" applyFont="1" applyFill="1" applyBorder="1" applyAlignment="1">
      <alignment vertical="center"/>
    </xf>
    <xf numFmtId="178" fontId="4" fillId="3" borderId="49" xfId="1" applyNumberFormat="1" applyFont="1" applyFill="1" applyBorder="1" applyAlignment="1">
      <alignment vertical="center"/>
    </xf>
    <xf numFmtId="178" fontId="13" fillId="0" borderId="10" xfId="17" applyNumberFormat="1" applyFont="1" applyFill="1" applyBorder="1" applyAlignment="1" applyProtection="1">
      <alignment horizontal="center" vertical="center"/>
    </xf>
    <xf numFmtId="178" fontId="4" fillId="3" borderId="24" xfId="1" applyNumberFormat="1" applyFont="1" applyFill="1" applyBorder="1" applyAlignment="1">
      <alignment vertical="center"/>
    </xf>
    <xf numFmtId="178" fontId="4" fillId="3" borderId="11" xfId="6" applyNumberFormat="1" applyFont="1" applyFill="1" applyBorder="1" applyAlignment="1">
      <alignment vertical="center"/>
    </xf>
    <xf numFmtId="178" fontId="13" fillId="0" borderId="10" xfId="17" applyNumberFormat="1" applyFont="1" applyFill="1" applyBorder="1" applyAlignment="1">
      <alignment horizontal="center" vertical="center"/>
    </xf>
    <xf numFmtId="178" fontId="4" fillId="3" borderId="11" xfId="1" applyNumberFormat="1" applyFont="1" applyFill="1" applyBorder="1" applyAlignment="1">
      <alignment vertical="center"/>
    </xf>
    <xf numFmtId="178" fontId="4" fillId="3" borderId="27" xfId="1" applyNumberFormat="1" applyFont="1" applyFill="1" applyBorder="1" applyAlignment="1">
      <alignment vertical="center"/>
    </xf>
    <xf numFmtId="178" fontId="4" fillId="3" borderId="61" xfId="6" applyNumberFormat="1" applyFont="1" applyFill="1" applyBorder="1" applyAlignment="1">
      <alignment vertical="center"/>
    </xf>
    <xf numFmtId="178" fontId="4" fillId="3" borderId="22" xfId="1" applyNumberFormat="1" applyFont="1" applyFill="1" applyBorder="1" applyAlignment="1">
      <alignment vertical="center"/>
    </xf>
    <xf numFmtId="178" fontId="4" fillId="3" borderId="8" xfId="6" applyNumberFormat="1" applyFont="1" applyFill="1" applyBorder="1" applyAlignment="1">
      <alignment vertical="center"/>
    </xf>
    <xf numFmtId="178" fontId="4" fillId="4" borderId="24" xfId="1" applyNumberFormat="1" applyFont="1" applyFill="1" applyBorder="1" applyAlignment="1">
      <alignment vertical="center"/>
    </xf>
    <xf numFmtId="178" fontId="4" fillId="4" borderId="8" xfId="6" applyNumberFormat="1" applyFont="1" applyFill="1" applyBorder="1" applyAlignment="1">
      <alignment vertical="center"/>
    </xf>
    <xf numFmtId="178" fontId="4" fillId="3" borderId="25" xfId="1" applyNumberFormat="1" applyFont="1" applyFill="1" applyBorder="1" applyAlignment="1">
      <alignment vertical="center"/>
    </xf>
    <xf numFmtId="178" fontId="4" fillId="3" borderId="6" xfId="6" applyNumberFormat="1" applyFont="1" applyFill="1" applyBorder="1" applyAlignment="1">
      <alignment vertical="center"/>
    </xf>
    <xf numFmtId="178" fontId="4" fillId="3" borderId="61" xfId="20" applyNumberFormat="1" applyFont="1" applyFill="1" applyBorder="1" applyAlignment="1" applyProtection="1">
      <alignment vertical="center"/>
    </xf>
    <xf numFmtId="178" fontId="4" fillId="3" borderId="19" xfId="1" applyNumberFormat="1" applyFont="1" applyFill="1" applyBorder="1" applyAlignment="1">
      <alignment vertical="center"/>
    </xf>
    <xf numFmtId="178" fontId="4" fillId="3" borderId="30" xfId="1" applyNumberFormat="1" applyFont="1" applyFill="1" applyBorder="1" applyAlignment="1">
      <alignment vertical="center"/>
    </xf>
    <xf numFmtId="178" fontId="4" fillId="3" borderId="53" xfId="1" applyNumberFormat="1" applyFont="1" applyFill="1" applyBorder="1" applyAlignment="1">
      <alignment vertical="center"/>
    </xf>
    <xf numFmtId="178" fontId="4" fillId="3" borderId="10" xfId="1" applyNumberFormat="1" applyFont="1" applyFill="1" applyBorder="1" applyAlignment="1">
      <alignment vertical="center"/>
    </xf>
    <xf numFmtId="178" fontId="4" fillId="3" borderId="4" xfId="1" applyNumberFormat="1" applyFont="1" applyFill="1" applyBorder="1" applyAlignment="1">
      <alignment vertical="center"/>
    </xf>
    <xf numFmtId="178" fontId="4" fillId="3" borderId="66" xfId="1" applyNumberFormat="1" applyFont="1" applyFill="1" applyBorder="1" applyAlignment="1">
      <alignment vertical="center"/>
    </xf>
    <xf numFmtId="179" fontId="6" fillId="4" borderId="5" xfId="22" applyNumberFormat="1" applyFont="1" applyFill="1" applyBorder="1" applyAlignment="1">
      <alignment horizontal="right" vertical="center"/>
    </xf>
    <xf numFmtId="180" fontId="4" fillId="4" borderId="5" xfId="1" applyNumberFormat="1" applyFont="1" applyFill="1" applyBorder="1" applyAlignment="1">
      <alignment vertical="center"/>
    </xf>
    <xf numFmtId="179" fontId="6" fillId="4" borderId="0" xfId="22" applyNumberFormat="1" applyFont="1" applyFill="1" applyBorder="1" applyAlignment="1">
      <alignment horizontal="right" vertical="center"/>
    </xf>
    <xf numFmtId="180" fontId="4" fillId="4" borderId="0" xfId="1" applyNumberFormat="1" applyFont="1" applyFill="1" applyBorder="1" applyAlignment="1">
      <alignment vertical="center"/>
    </xf>
    <xf numFmtId="179" fontId="6" fillId="4" borderId="39" xfId="22" applyNumberFormat="1" applyFont="1" applyFill="1" applyBorder="1" applyAlignment="1">
      <alignment horizontal="right" vertical="center"/>
    </xf>
    <xf numFmtId="180" fontId="4" fillId="4" borderId="57" xfId="1" applyNumberFormat="1" applyFont="1" applyFill="1" applyBorder="1" applyAlignment="1">
      <alignment vertical="center"/>
    </xf>
    <xf numFmtId="178" fontId="6" fillId="3" borderId="51" xfId="1" applyNumberFormat="1" applyFont="1" applyFill="1" applyBorder="1" applyAlignment="1">
      <alignment horizontal="right" vertical="center"/>
    </xf>
    <xf numFmtId="182" fontId="4" fillId="3" borderId="12" xfId="1" applyNumberFormat="1" applyFont="1" applyFill="1" applyBorder="1" applyAlignment="1">
      <alignment horizontal="right" vertical="center"/>
    </xf>
    <xf numFmtId="178" fontId="6" fillId="3" borderId="23" xfId="1" applyNumberFormat="1" applyFont="1" applyFill="1" applyBorder="1" applyAlignment="1">
      <alignment horizontal="right" vertical="center"/>
    </xf>
    <xf numFmtId="182" fontId="4" fillId="3" borderId="3" xfId="1" applyNumberFormat="1" applyFont="1" applyFill="1" applyBorder="1" applyAlignment="1">
      <alignment horizontal="right" vertical="center"/>
    </xf>
    <xf numFmtId="178" fontId="6" fillId="3" borderId="29" xfId="1" applyNumberFormat="1" applyFont="1" applyFill="1" applyBorder="1" applyAlignment="1">
      <alignment horizontal="right" vertical="center"/>
    </xf>
    <xf numFmtId="182" fontId="4" fillId="3" borderId="28" xfId="1" applyNumberFormat="1" applyFont="1" applyFill="1" applyBorder="1" applyAlignment="1">
      <alignment horizontal="right" vertical="center"/>
    </xf>
    <xf numFmtId="178" fontId="4" fillId="3" borderId="67" xfId="1" applyNumberFormat="1" applyFont="1" applyFill="1" applyBorder="1" applyAlignment="1">
      <alignment vertical="center"/>
    </xf>
    <xf numFmtId="178" fontId="4" fillId="3" borderId="26" xfId="1" applyNumberFormat="1" applyFont="1" applyFill="1" applyBorder="1" applyAlignment="1">
      <alignment vertical="center"/>
    </xf>
    <xf numFmtId="178" fontId="4" fillId="3" borderId="29" xfId="1" applyNumberFormat="1" applyFont="1" applyFill="1" applyBorder="1" applyAlignment="1">
      <alignment vertical="center"/>
    </xf>
    <xf numFmtId="178" fontId="4" fillId="3" borderId="46" xfId="1" applyNumberFormat="1" applyFont="1" applyFill="1" applyBorder="1" applyAlignment="1">
      <alignment vertical="center"/>
    </xf>
    <xf numFmtId="178" fontId="4" fillId="4" borderId="26" xfId="1" applyNumberFormat="1" applyFont="1" applyFill="1" applyBorder="1" applyAlignment="1">
      <alignment vertical="center"/>
    </xf>
    <xf numFmtId="177" fontId="7" fillId="2" borderId="0" xfId="11" applyNumberFormat="1" applyFont="1" applyFill="1" applyAlignment="1">
      <alignment horizontal="center" vertical="center"/>
    </xf>
    <xf numFmtId="14" fontId="1" fillId="0" borderId="27" xfId="22" applyNumberFormat="1" applyFont="1" applyFill="1" applyBorder="1" applyAlignment="1">
      <alignment horizontal="center" vertical="center"/>
    </xf>
    <xf numFmtId="14" fontId="1" fillId="0" borderId="28" xfId="22" applyNumberFormat="1" applyFont="1" applyFill="1" applyBorder="1" applyAlignment="1">
      <alignment horizontal="center" vertical="center" wrapText="1"/>
    </xf>
    <xf numFmtId="14" fontId="1" fillId="0" borderId="60" xfId="22" applyNumberFormat="1" applyFont="1" applyFill="1" applyBorder="1" applyAlignment="1">
      <alignment horizontal="center" vertical="center"/>
    </xf>
    <xf numFmtId="14" fontId="1" fillId="0" borderId="52" xfId="22" applyNumberFormat="1" applyFont="1" applyFill="1" applyBorder="1" applyAlignment="1">
      <alignment vertical="center"/>
    </xf>
    <xf numFmtId="178" fontId="6" fillId="0" borderId="22" xfId="22" applyNumberFormat="1" applyFont="1" applyFill="1" applyBorder="1" applyAlignment="1">
      <alignment vertical="center"/>
    </xf>
    <xf numFmtId="178" fontId="6" fillId="0" borderId="12" xfId="22" applyNumberFormat="1" applyFont="1" applyFill="1" applyBorder="1" applyAlignment="1">
      <alignment vertical="center"/>
    </xf>
    <xf numFmtId="178" fontId="6" fillId="3" borderId="12" xfId="22" applyNumberFormat="1" applyFont="1" applyFill="1" applyBorder="1" applyAlignment="1">
      <alignment vertical="center"/>
    </xf>
    <xf numFmtId="178" fontId="6" fillId="0" borderId="7" xfId="22" applyNumberFormat="1" applyFont="1" applyFill="1" applyBorder="1" applyAlignment="1">
      <alignment vertical="center"/>
    </xf>
    <xf numFmtId="178" fontId="4" fillId="3" borderId="71" xfId="1" applyNumberFormat="1" applyFont="1" applyFill="1" applyBorder="1" applyAlignment="1">
      <alignment vertical="center"/>
    </xf>
    <xf numFmtId="178" fontId="1" fillId="0" borderId="22" xfId="22" applyNumberFormat="1" applyFont="1" applyFill="1" applyBorder="1" applyAlignment="1">
      <alignment vertical="center"/>
    </xf>
    <xf numFmtId="178" fontId="1" fillId="0" borderId="12" xfId="22" applyNumberFormat="1" applyFont="1" applyFill="1" applyBorder="1" applyAlignment="1">
      <alignment vertical="center"/>
    </xf>
    <xf numFmtId="14" fontId="1" fillId="0" borderId="53" xfId="22" applyNumberFormat="1" applyFont="1" applyFill="1" applyBorder="1" applyAlignment="1">
      <alignment horizontal="left" vertical="center" indent="1"/>
    </xf>
    <xf numFmtId="178" fontId="6" fillId="0" borderId="24" xfId="22" applyNumberFormat="1" applyFont="1" applyFill="1" applyBorder="1" applyAlignment="1">
      <alignment vertical="center"/>
    </xf>
    <xf numFmtId="178" fontId="2" fillId="4" borderId="3" xfId="11" applyNumberFormat="1" applyFont="1" applyFill="1" applyBorder="1" applyAlignment="1">
      <alignment horizontal="center" vertical="center"/>
    </xf>
    <xf numFmtId="178" fontId="2" fillId="4" borderId="10" xfId="11" applyNumberFormat="1" applyFont="1" applyFill="1" applyBorder="1" applyAlignment="1">
      <alignment horizontal="center" vertical="center"/>
    </xf>
    <xf numFmtId="178" fontId="2" fillId="4" borderId="72" xfId="11" applyNumberFormat="1" applyFont="1" applyFill="1" applyBorder="1" applyAlignment="1">
      <alignment horizontal="center" vertical="center"/>
    </xf>
    <xf numFmtId="178" fontId="1" fillId="0" borderId="24" xfId="22" applyNumberFormat="1" applyFont="1" applyFill="1" applyBorder="1" applyAlignment="1">
      <alignment vertical="center"/>
    </xf>
    <xf numFmtId="14" fontId="1" fillId="0" borderId="53" xfId="22" applyNumberFormat="1" applyFont="1" applyFill="1" applyBorder="1" applyAlignment="1">
      <alignment vertical="center"/>
    </xf>
    <xf numFmtId="178" fontId="6" fillId="3" borderId="3" xfId="22" applyNumberFormat="1" applyFont="1" applyFill="1" applyBorder="1" applyAlignment="1">
      <alignment vertical="center"/>
    </xf>
    <xf numFmtId="178" fontId="4" fillId="2" borderId="10" xfId="11" applyNumberFormat="1" applyFont="1" applyFill="1" applyBorder="1" applyAlignment="1">
      <alignment horizontal="center" vertical="center"/>
    </xf>
    <xf numFmtId="178" fontId="4" fillId="3" borderId="72" xfId="1" applyNumberFormat="1" applyFont="1" applyFill="1" applyBorder="1" applyAlignment="1">
      <alignment vertical="center"/>
    </xf>
    <xf numFmtId="178" fontId="6" fillId="0" borderId="3" xfId="22" applyNumberFormat="1" applyFont="1" applyFill="1" applyBorder="1" applyAlignment="1">
      <alignment vertical="center"/>
    </xf>
    <xf numFmtId="178" fontId="6" fillId="0" borderId="10" xfId="22" applyNumberFormat="1" applyFont="1" applyFill="1" applyBorder="1" applyAlignment="1">
      <alignment vertical="center"/>
    </xf>
    <xf numFmtId="178" fontId="1" fillId="0" borderId="24" xfId="1" applyNumberFormat="1" applyFont="1" applyFill="1" applyBorder="1" applyAlignment="1">
      <alignment vertical="center"/>
    </xf>
    <xf numFmtId="178" fontId="1" fillId="0" borderId="3" xfId="1" applyNumberFormat="1" applyFont="1" applyFill="1" applyBorder="1" applyAlignment="1">
      <alignment vertical="center"/>
    </xf>
    <xf numFmtId="14" fontId="1" fillId="0" borderId="73" xfId="22" applyNumberFormat="1" applyFont="1" applyFill="1" applyBorder="1" applyAlignment="1">
      <alignment vertical="center"/>
    </xf>
    <xf numFmtId="178" fontId="6" fillId="0" borderId="33" xfId="22" applyNumberFormat="1" applyFont="1" applyFill="1" applyBorder="1" applyAlignment="1">
      <alignment vertical="center"/>
    </xf>
    <xf numFmtId="178" fontId="6" fillId="0" borderId="13" xfId="22" applyNumberFormat="1" applyFont="1" applyFill="1" applyBorder="1" applyAlignment="1">
      <alignment vertical="center"/>
    </xf>
    <xf numFmtId="178" fontId="6" fillId="3" borderId="13" xfId="22" applyNumberFormat="1" applyFont="1" applyFill="1" applyBorder="1" applyAlignment="1">
      <alignment vertical="center"/>
    </xf>
    <xf numFmtId="178" fontId="6" fillId="0" borderId="34" xfId="22" applyNumberFormat="1" applyFont="1" applyFill="1" applyBorder="1" applyAlignment="1">
      <alignment vertical="center"/>
    </xf>
    <xf numFmtId="178" fontId="4" fillId="3" borderId="74" xfId="1" applyNumberFormat="1" applyFont="1" applyFill="1" applyBorder="1" applyAlignment="1">
      <alignment vertical="center"/>
    </xf>
    <xf numFmtId="178" fontId="1" fillId="0" borderId="33" xfId="1" applyNumberFormat="1" applyFont="1" applyFill="1" applyBorder="1" applyAlignment="1">
      <alignment vertical="center"/>
    </xf>
    <xf numFmtId="178" fontId="1" fillId="0" borderId="13" xfId="1" applyNumberFormat="1" applyFont="1" applyFill="1" applyBorder="1" applyAlignment="1">
      <alignment vertical="center"/>
    </xf>
    <xf numFmtId="14" fontId="1" fillId="0" borderId="42" xfId="22" applyNumberFormat="1" applyFont="1" applyFill="1" applyBorder="1" applyAlignment="1">
      <alignment vertical="center"/>
    </xf>
    <xf numFmtId="178" fontId="6" fillId="0" borderId="27" xfId="22" applyNumberFormat="1" applyFont="1" applyFill="1" applyBorder="1" applyAlignment="1" applyProtection="1">
      <alignment vertical="center"/>
    </xf>
    <xf numFmtId="178" fontId="6" fillId="0" borderId="28" xfId="22" applyNumberFormat="1" applyFont="1" applyFill="1" applyBorder="1" applyAlignment="1" applyProtection="1">
      <alignment vertical="center"/>
    </xf>
    <xf numFmtId="178" fontId="6" fillId="3" borderId="28" xfId="22" applyNumberFormat="1" applyFont="1" applyFill="1" applyBorder="1" applyAlignment="1" applyProtection="1">
      <alignment vertical="center"/>
    </xf>
    <xf numFmtId="178" fontId="6" fillId="0" borderId="60" xfId="22" applyNumberFormat="1" applyFont="1" applyFill="1" applyBorder="1" applyAlignment="1" applyProtection="1">
      <alignment vertical="center"/>
    </xf>
    <xf numFmtId="178" fontId="4" fillId="3" borderId="63" xfId="1" applyNumberFormat="1" applyFont="1" applyFill="1" applyBorder="1" applyAlignment="1">
      <alignment vertical="center"/>
    </xf>
    <xf numFmtId="178" fontId="1" fillId="0" borderId="37" xfId="1" applyNumberFormat="1" applyFont="1" applyFill="1" applyBorder="1" applyAlignment="1">
      <alignment vertical="center"/>
    </xf>
    <xf numFmtId="178" fontId="1" fillId="0" borderId="38" xfId="1" applyNumberFormat="1" applyFont="1" applyFill="1" applyBorder="1" applyAlignment="1">
      <alignment vertical="center"/>
    </xf>
    <xf numFmtId="176" fontId="6" fillId="0" borderId="22" xfId="22" applyNumberFormat="1" applyFont="1" applyFill="1" applyBorder="1" applyAlignment="1">
      <alignment vertical="center"/>
    </xf>
    <xf numFmtId="176" fontId="6" fillId="0" borderId="12" xfId="22" applyNumberFormat="1" applyFont="1" applyFill="1" applyBorder="1" applyAlignment="1">
      <alignment vertical="center"/>
    </xf>
    <xf numFmtId="176" fontId="6" fillId="3" borderId="12" xfId="22" applyNumberFormat="1" applyFont="1" applyFill="1" applyBorder="1" applyAlignment="1">
      <alignment vertical="center"/>
    </xf>
    <xf numFmtId="176" fontId="6" fillId="0" borderId="7" xfId="22" applyNumberFormat="1" applyFont="1" applyFill="1" applyBorder="1" applyAlignment="1">
      <alignment vertical="center"/>
    </xf>
    <xf numFmtId="176" fontId="4" fillId="3" borderId="71" xfId="1" applyNumberFormat="1" applyFont="1" applyFill="1" applyBorder="1" applyAlignment="1">
      <alignment vertical="center"/>
    </xf>
    <xf numFmtId="176" fontId="6" fillId="0" borderId="24" xfId="22" applyNumberFormat="1" applyFont="1" applyFill="1" applyBorder="1" applyAlignment="1">
      <alignment vertical="center"/>
    </xf>
    <xf numFmtId="176" fontId="2" fillId="4" borderId="3" xfId="11" applyNumberFormat="1" applyFont="1" applyFill="1" applyBorder="1" applyAlignment="1">
      <alignment horizontal="center" vertical="center"/>
    </xf>
    <xf numFmtId="176" fontId="2" fillId="4" borderId="10" xfId="11" applyNumberFormat="1" applyFont="1" applyFill="1" applyBorder="1" applyAlignment="1">
      <alignment horizontal="center" vertical="center"/>
    </xf>
    <xf numFmtId="176" fontId="2" fillId="4" borderId="72" xfId="11" applyNumberFormat="1" applyFont="1" applyFill="1" applyBorder="1" applyAlignment="1">
      <alignment horizontal="center" vertical="center"/>
    </xf>
    <xf numFmtId="176" fontId="6" fillId="3" borderId="3" xfId="22" applyNumberFormat="1" applyFont="1" applyFill="1" applyBorder="1" applyAlignment="1">
      <alignment vertical="center"/>
    </xf>
    <xf numFmtId="176" fontId="4" fillId="2" borderId="10" xfId="11" applyNumberFormat="1" applyFont="1" applyFill="1" applyBorder="1" applyAlignment="1">
      <alignment horizontal="center" vertical="center"/>
    </xf>
    <xf numFmtId="176" fontId="4" fillId="3" borderId="72" xfId="1" applyNumberFormat="1" applyFont="1" applyFill="1" applyBorder="1" applyAlignment="1">
      <alignment vertical="center"/>
    </xf>
    <xf numFmtId="176" fontId="6" fillId="0" borderId="3" xfId="22" applyNumberFormat="1" applyFont="1" applyFill="1" applyBorder="1" applyAlignment="1">
      <alignment vertical="center"/>
    </xf>
    <xf numFmtId="176" fontId="6" fillId="0" borderId="10" xfId="22" applyNumberFormat="1" applyFont="1" applyFill="1" applyBorder="1" applyAlignment="1">
      <alignment vertical="center"/>
    </xf>
    <xf numFmtId="176" fontId="6" fillId="0" borderId="33" xfId="22" applyNumberFormat="1" applyFont="1" applyFill="1" applyBorder="1" applyAlignment="1">
      <alignment vertical="center"/>
    </xf>
    <xf numFmtId="176" fontId="6" fillId="0" borderId="13" xfId="22" applyNumberFormat="1" applyFont="1" applyFill="1" applyBorder="1" applyAlignment="1">
      <alignment vertical="center"/>
    </xf>
    <xf numFmtId="176" fontId="6" fillId="3" borderId="13" xfId="22" applyNumberFormat="1" applyFont="1" applyFill="1" applyBorder="1" applyAlignment="1">
      <alignment vertical="center"/>
    </xf>
    <xf numFmtId="176" fontId="6" fillId="0" borderId="34" xfId="22" applyNumberFormat="1" applyFont="1" applyFill="1" applyBorder="1" applyAlignment="1">
      <alignment vertical="center"/>
    </xf>
    <xf numFmtId="176" fontId="4" fillId="3" borderId="74" xfId="1" applyNumberFormat="1" applyFont="1" applyFill="1" applyBorder="1" applyAlignment="1">
      <alignment vertical="center"/>
    </xf>
    <xf numFmtId="176" fontId="6" fillId="0" borderId="27" xfId="22" applyNumberFormat="1" applyFont="1" applyFill="1" applyBorder="1" applyAlignment="1" applyProtection="1">
      <alignment vertical="center"/>
    </xf>
    <xf numFmtId="176" fontId="6" fillId="0" borderId="28" xfId="22" applyNumberFormat="1" applyFont="1" applyFill="1" applyBorder="1" applyAlignment="1" applyProtection="1">
      <alignment vertical="center"/>
    </xf>
    <xf numFmtId="176" fontId="6" fillId="3" borderId="28" xfId="22" applyNumberFormat="1" applyFont="1" applyFill="1" applyBorder="1" applyAlignment="1" applyProtection="1">
      <alignment vertical="center"/>
    </xf>
    <xf numFmtId="176" fontId="6" fillId="0" borderId="60" xfId="22" applyNumberFormat="1" applyFont="1" applyFill="1" applyBorder="1" applyAlignment="1" applyProtection="1">
      <alignment vertical="center"/>
    </xf>
    <xf numFmtId="176" fontId="4" fillId="3" borderId="63" xfId="1" applyNumberFormat="1" applyFont="1" applyFill="1" applyBorder="1" applyAlignment="1">
      <alignment vertical="center"/>
    </xf>
    <xf numFmtId="176" fontId="4" fillId="3" borderId="65" xfId="1" applyNumberFormat="1" applyFont="1" applyFill="1" applyBorder="1" applyAlignment="1">
      <alignment vertical="center"/>
    </xf>
    <xf numFmtId="10" fontId="4" fillId="3" borderId="78" xfId="3" applyNumberFormat="1" applyFont="1" applyFill="1" applyBorder="1" applyAlignment="1">
      <alignment vertical="center"/>
    </xf>
    <xf numFmtId="177" fontId="7" fillId="2" borderId="0" xfId="11" applyNumberFormat="1" applyFont="1" applyFill="1" applyAlignment="1">
      <alignment vertical="center"/>
    </xf>
    <xf numFmtId="14" fontId="1" fillId="0" borderId="29" xfId="22" applyNumberFormat="1" applyFont="1" applyFill="1" applyBorder="1" applyAlignment="1">
      <alignment horizontal="center" vertical="center"/>
    </xf>
    <xf numFmtId="178" fontId="1" fillId="0" borderId="7" xfId="22" applyNumberFormat="1" applyFont="1" applyFill="1" applyBorder="1" applyAlignment="1">
      <alignment vertical="center"/>
    </xf>
    <xf numFmtId="178" fontId="6" fillId="3" borderId="22" xfId="22" applyNumberFormat="1" applyFont="1" applyFill="1" applyBorder="1" applyAlignment="1">
      <alignment horizontal="right" vertical="center"/>
    </xf>
    <xf numFmtId="178" fontId="4" fillId="3" borderId="24" xfId="11" applyNumberFormat="1" applyFont="1" applyFill="1" applyBorder="1" applyAlignment="1">
      <alignment horizontal="right" vertical="center"/>
    </xf>
    <xf numFmtId="178" fontId="2" fillId="4" borderId="71" xfId="1" applyNumberFormat="1" applyFont="1" applyFill="1" applyBorder="1" applyAlignment="1">
      <alignment horizontal="center" vertical="center"/>
    </xf>
    <xf numFmtId="178" fontId="2" fillId="2" borderId="10" xfId="11" applyNumberFormat="1" applyFont="1" applyFill="1" applyBorder="1" applyAlignment="1">
      <alignment horizontal="center" vertical="center"/>
    </xf>
    <xf numFmtId="178" fontId="1" fillId="0" borderId="10" xfId="1" applyNumberFormat="1" applyFont="1" applyFill="1" applyBorder="1" applyAlignment="1">
      <alignment vertical="center"/>
    </xf>
    <xf numFmtId="178" fontId="1" fillId="0" borderId="34" xfId="1" applyNumberFormat="1" applyFont="1" applyFill="1" applyBorder="1" applyAlignment="1">
      <alignment vertical="center"/>
    </xf>
    <xf numFmtId="178" fontId="6" fillId="3" borderId="33" xfId="22" applyNumberFormat="1" applyFont="1" applyFill="1" applyBorder="1" applyAlignment="1">
      <alignment horizontal="right" vertical="center"/>
    </xf>
    <xf numFmtId="178" fontId="1" fillId="0" borderId="39" xfId="1" applyNumberFormat="1" applyFont="1" applyFill="1" applyBorder="1" applyAlignment="1">
      <alignment vertical="center"/>
    </xf>
    <xf numFmtId="178" fontId="4" fillId="3" borderId="65" xfId="1" applyNumberFormat="1" applyFont="1" applyFill="1" applyBorder="1" applyAlignment="1">
      <alignment vertical="center"/>
    </xf>
    <xf numFmtId="178" fontId="6" fillId="3" borderId="37" xfId="22" applyNumberFormat="1" applyFont="1" applyFill="1" applyBorder="1" applyAlignment="1">
      <alignment vertical="center"/>
    </xf>
    <xf numFmtId="0" fontId="3" fillId="4" borderId="0" xfId="11" applyFont="1" applyFill="1">
      <alignment vertical="center"/>
    </xf>
    <xf numFmtId="14" fontId="1" fillId="0" borderId="27" xfId="22" applyNumberFormat="1" applyFont="1" applyFill="1" applyBorder="1" applyAlignment="1">
      <alignment horizontal="center" vertical="center" wrapText="1"/>
    </xf>
    <xf numFmtId="10" fontId="6" fillId="0" borderId="22" xfId="22" applyNumberFormat="1" applyFont="1" applyFill="1" applyBorder="1" applyAlignment="1">
      <alignment vertical="center"/>
    </xf>
    <xf numFmtId="10" fontId="6" fillId="0" borderId="12" xfId="22" applyNumberFormat="1" applyFont="1" applyFill="1" applyBorder="1" applyAlignment="1">
      <alignment vertical="center"/>
    </xf>
    <xf numFmtId="10" fontId="6" fillId="0" borderId="54" xfId="22" applyNumberFormat="1" applyFont="1" applyFill="1" applyBorder="1" applyAlignment="1">
      <alignment vertical="center"/>
    </xf>
    <xf numFmtId="10" fontId="6" fillId="0" borderId="24" xfId="22" applyNumberFormat="1" applyFont="1" applyFill="1" applyBorder="1" applyAlignment="1">
      <alignment vertical="center"/>
    </xf>
    <xf numFmtId="10" fontId="6" fillId="0" borderId="3" xfId="22" applyNumberFormat="1" applyFont="1" applyFill="1" applyBorder="1" applyAlignment="1">
      <alignment vertical="center"/>
    </xf>
    <xf numFmtId="10" fontId="6" fillId="0" borderId="23" xfId="22" applyNumberFormat="1" applyFont="1" applyFill="1" applyBorder="1" applyAlignment="1">
      <alignment vertical="center"/>
    </xf>
    <xf numFmtId="10" fontId="6" fillId="0" borderId="33" xfId="22" applyNumberFormat="1" applyFont="1" applyFill="1" applyBorder="1" applyAlignment="1">
      <alignment vertical="center"/>
    </xf>
    <xf numFmtId="10" fontId="6" fillId="0" borderId="13" xfId="22" applyNumberFormat="1" applyFont="1" applyFill="1" applyBorder="1" applyAlignment="1">
      <alignment vertical="center"/>
    </xf>
    <xf numFmtId="10" fontId="6" fillId="0" borderId="79" xfId="22" applyNumberFormat="1" applyFont="1" applyFill="1" applyBorder="1" applyAlignment="1">
      <alignment vertical="center"/>
    </xf>
    <xf numFmtId="10" fontId="6" fillId="0" borderId="37" xfId="22" applyNumberFormat="1" applyFont="1" applyFill="1" applyBorder="1" applyAlignment="1">
      <alignment vertical="center"/>
    </xf>
    <xf numFmtId="10" fontId="6" fillId="0" borderId="38" xfId="22" applyNumberFormat="1" applyFont="1" applyFill="1" applyBorder="1" applyAlignment="1">
      <alignment vertical="center"/>
    </xf>
    <xf numFmtId="10" fontId="6" fillId="0" borderId="58" xfId="22" applyNumberFormat="1" applyFont="1" applyFill="1" applyBorder="1" applyAlignment="1">
      <alignment vertical="center"/>
    </xf>
    <xf numFmtId="0" fontId="4" fillId="2" borderId="0" xfId="0" applyFont="1" applyFill="1" applyAlignment="1">
      <alignment horizontal="center" vertical="center"/>
    </xf>
    <xf numFmtId="0" fontId="2" fillId="0" borderId="0" xfId="0" applyFont="1">
      <alignment vertical="center"/>
    </xf>
    <xf numFmtId="0" fontId="1" fillId="2" borderId="3" xfId="16" applyFont="1" applyFill="1" applyBorder="1" applyAlignment="1">
      <alignment horizontal="center"/>
    </xf>
    <xf numFmtId="0" fontId="1" fillId="2" borderId="24" xfId="16" applyFont="1" applyFill="1" applyBorder="1" applyAlignment="1">
      <alignment horizontal="left"/>
    </xf>
    <xf numFmtId="178" fontId="1" fillId="2" borderId="3" xfId="16" applyNumberFormat="1" applyFont="1" applyFill="1" applyBorder="1" applyAlignment="1">
      <alignment horizontal="left"/>
    </xf>
    <xf numFmtId="178" fontId="2" fillId="2" borderId="3" xfId="0" applyNumberFormat="1" applyFont="1" applyFill="1" applyBorder="1" applyAlignment="1">
      <alignment horizontal="center" vertical="center"/>
    </xf>
    <xf numFmtId="0" fontId="1" fillId="2" borderId="24" xfId="16" applyFont="1" applyFill="1" applyBorder="1" applyAlignment="1">
      <alignment horizontal="right"/>
    </xf>
    <xf numFmtId="0" fontId="1" fillId="2" borderId="24" xfId="0" applyFont="1" applyFill="1" applyBorder="1" applyAlignment="1">
      <alignment horizontal="left" wrapText="1"/>
    </xf>
    <xf numFmtId="178" fontId="1" fillId="2" borderId="3" xfId="0" applyNumberFormat="1" applyFont="1" applyFill="1" applyBorder="1" applyAlignment="1">
      <alignment horizontal="left" wrapText="1"/>
    </xf>
    <xf numFmtId="178" fontId="4" fillId="2" borderId="3" xfId="0" applyNumberFormat="1" applyFont="1" applyFill="1" applyBorder="1" applyAlignment="1">
      <alignment horizontal="center" vertical="center"/>
    </xf>
    <xf numFmtId="0" fontId="1" fillId="2" borderId="33" xfId="0" applyFont="1" applyFill="1" applyBorder="1" applyAlignment="1">
      <alignment horizontal="left" wrapText="1"/>
    </xf>
    <xf numFmtId="178" fontId="6" fillId="3" borderId="13" xfId="1" applyNumberFormat="1" applyFont="1" applyFill="1" applyBorder="1" applyAlignment="1">
      <alignment horizontal="right" wrapText="1"/>
    </xf>
    <xf numFmtId="0" fontId="1" fillId="2" borderId="37" xfId="0" applyFont="1" applyFill="1" applyBorder="1" applyAlignment="1">
      <alignment horizontal="left" vertical="center" wrapText="1"/>
    </xf>
    <xf numFmtId="0" fontId="1" fillId="4" borderId="38" xfId="0" applyFont="1" applyFill="1" applyBorder="1" applyAlignment="1">
      <alignment horizontal="left" vertical="center" wrapText="1"/>
    </xf>
    <xf numFmtId="0" fontId="4" fillId="4" borderId="38" xfId="0" applyFont="1" applyFill="1" applyBorder="1" applyAlignment="1">
      <alignment horizontal="center" vertical="center"/>
    </xf>
    <xf numFmtId="0" fontId="2" fillId="0" borderId="70" xfId="0" applyFont="1" applyBorder="1" applyAlignment="1">
      <alignment horizontal="center" vertical="center"/>
    </xf>
    <xf numFmtId="0" fontId="2" fillId="0" borderId="53" xfId="0" applyFont="1" applyBorder="1">
      <alignment vertical="center"/>
    </xf>
    <xf numFmtId="178" fontId="2" fillId="0" borderId="53" xfId="0" applyNumberFormat="1" applyFont="1" applyBorder="1">
      <alignment vertical="center"/>
    </xf>
    <xf numFmtId="178" fontId="2" fillId="0" borderId="72" xfId="0" applyNumberFormat="1" applyFont="1" applyBorder="1">
      <alignment vertical="center"/>
    </xf>
    <xf numFmtId="0" fontId="2" fillId="0" borderId="59" xfId="0" applyFont="1" applyBorder="1">
      <alignment vertical="center"/>
    </xf>
    <xf numFmtId="178" fontId="2" fillId="0" borderId="59" xfId="0" applyNumberFormat="1" applyFont="1" applyBorder="1">
      <alignment vertical="center"/>
    </xf>
    <xf numFmtId="178" fontId="2" fillId="0" borderId="65" xfId="0" applyNumberFormat="1" applyFont="1" applyBorder="1">
      <alignment vertical="center"/>
    </xf>
    <xf numFmtId="0" fontId="2" fillId="0" borderId="50" xfId="0" applyFont="1" applyBorder="1" applyAlignment="1">
      <alignment horizontal="center" vertical="center"/>
    </xf>
    <xf numFmtId="0" fontId="2" fillId="0" borderId="51" xfId="0" applyFont="1" applyBorder="1" applyAlignment="1">
      <alignment horizontal="center" vertical="center"/>
    </xf>
    <xf numFmtId="0" fontId="2" fillId="0" borderId="82" xfId="0" applyFont="1" applyBorder="1">
      <alignment vertical="center"/>
    </xf>
    <xf numFmtId="0" fontId="2" fillId="0" borderId="78" xfId="0" applyFont="1" applyBorder="1" applyAlignment="1">
      <alignment horizontal="center" vertical="center" wrapText="1"/>
    </xf>
    <xf numFmtId="0" fontId="2" fillId="0" borderId="83" xfId="0" applyFont="1" applyBorder="1" applyAlignment="1">
      <alignment horizontal="center" vertical="center" wrapText="1"/>
    </xf>
    <xf numFmtId="0" fontId="2" fillId="0" borderId="3" xfId="0" applyFont="1" applyBorder="1">
      <alignment vertical="center"/>
    </xf>
    <xf numFmtId="178" fontId="2" fillId="0" borderId="3" xfId="0" applyNumberFormat="1" applyFont="1" applyBorder="1" applyAlignment="1">
      <alignment horizontal="center" vertical="center"/>
    </xf>
    <xf numFmtId="10" fontId="2" fillId="3" borderId="23" xfId="3" applyNumberFormat="1" applyFont="1" applyFill="1" applyBorder="1" applyAlignment="1">
      <alignment horizontal="center" vertical="center"/>
    </xf>
    <xf numFmtId="0" fontId="2" fillId="0" borderId="1" xfId="0" applyFont="1" applyBorder="1">
      <alignment vertical="center"/>
    </xf>
    <xf numFmtId="178" fontId="2" fillId="0" borderId="52" xfId="0" applyNumberFormat="1" applyFont="1" applyBorder="1" applyAlignment="1">
      <alignment horizontal="center" vertical="center"/>
    </xf>
    <xf numFmtId="10" fontId="2" fillId="3" borderId="54" xfId="3" applyNumberFormat="1" applyFont="1" applyFill="1" applyBorder="1" applyAlignment="1">
      <alignment horizontal="center" vertical="center"/>
    </xf>
    <xf numFmtId="178" fontId="2" fillId="0" borderId="52" xfId="0" applyNumberFormat="1" applyFont="1" applyBorder="1" applyAlignment="1">
      <alignment horizontal="right" vertical="center"/>
    </xf>
    <xf numFmtId="0" fontId="2" fillId="0" borderId="2" xfId="0" applyFont="1" applyBorder="1">
      <alignment vertical="center"/>
    </xf>
    <xf numFmtId="178" fontId="2" fillId="0" borderId="53" xfId="0" applyNumberFormat="1" applyFont="1" applyBorder="1" applyAlignment="1">
      <alignment horizontal="right" vertical="center"/>
    </xf>
    <xf numFmtId="0" fontId="2" fillId="0" borderId="85" xfId="0" applyFont="1" applyBorder="1">
      <alignment vertical="center"/>
    </xf>
    <xf numFmtId="178" fontId="2" fillId="0" borderId="73" xfId="0" applyNumberFormat="1" applyFont="1" applyBorder="1">
      <alignment vertical="center"/>
    </xf>
    <xf numFmtId="10" fontId="2" fillId="3" borderId="79" xfId="3" applyNumberFormat="1" applyFont="1" applyFill="1" applyBorder="1" applyAlignment="1">
      <alignment horizontal="center" vertical="center"/>
    </xf>
    <xf numFmtId="178" fontId="2" fillId="0" borderId="73" xfId="0" applyNumberFormat="1" applyFont="1" applyBorder="1" applyAlignment="1">
      <alignment horizontal="right" vertical="center"/>
    </xf>
    <xf numFmtId="0" fontId="2" fillId="0" borderId="86" xfId="0" applyFont="1" applyBorder="1">
      <alignment vertical="center"/>
    </xf>
    <xf numFmtId="178" fontId="2" fillId="3" borderId="52" xfId="0" applyNumberFormat="1" applyFont="1" applyFill="1" applyBorder="1">
      <alignment vertical="center"/>
    </xf>
    <xf numFmtId="178" fontId="2" fillId="3" borderId="52" xfId="0" applyNumberFormat="1" applyFont="1" applyFill="1" applyBorder="1" applyAlignment="1">
      <alignment horizontal="right" vertical="center"/>
    </xf>
    <xf numFmtId="0" fontId="2" fillId="0" borderId="13" xfId="0" applyFont="1" applyBorder="1">
      <alignment vertical="center"/>
    </xf>
    <xf numFmtId="178" fontId="2" fillId="0" borderId="13" xfId="0" applyNumberFormat="1" applyFont="1" applyBorder="1" applyAlignment="1">
      <alignment horizontal="center" vertical="center"/>
    </xf>
    <xf numFmtId="0" fontId="2" fillId="0" borderId="87" xfId="0" applyFont="1" applyBorder="1">
      <alignment vertical="center"/>
    </xf>
    <xf numFmtId="0" fontId="2" fillId="0" borderId="12" xfId="0" applyFont="1" applyBorder="1">
      <alignment vertical="center"/>
    </xf>
    <xf numFmtId="10" fontId="2" fillId="3" borderId="46" xfId="3" applyNumberFormat="1" applyFont="1" applyFill="1" applyBorder="1" applyAlignment="1">
      <alignment horizontal="center" vertical="center"/>
    </xf>
    <xf numFmtId="0" fontId="2" fillId="0" borderId="57" xfId="0" applyFont="1" applyBorder="1">
      <alignment vertical="center"/>
    </xf>
    <xf numFmtId="178" fontId="2" fillId="3" borderId="42" xfId="0" applyNumberFormat="1" applyFont="1" applyFill="1" applyBorder="1">
      <alignment vertical="center"/>
    </xf>
    <xf numFmtId="0" fontId="2" fillId="0" borderId="28" xfId="0" applyFont="1" applyBorder="1" applyAlignment="1">
      <alignment horizontal="center" vertical="center"/>
    </xf>
    <xf numFmtId="10" fontId="2" fillId="3" borderId="29" xfId="3" applyNumberFormat="1" applyFont="1" applyFill="1" applyBorder="1" applyAlignment="1">
      <alignment horizontal="center" vertical="center"/>
    </xf>
    <xf numFmtId="0" fontId="2" fillId="4" borderId="0" xfId="0" applyFont="1" applyFill="1" applyBorder="1">
      <alignment vertical="center"/>
    </xf>
    <xf numFmtId="0" fontId="2" fillId="4" borderId="0" xfId="0" applyFont="1" applyFill="1" applyBorder="1" applyAlignment="1">
      <alignment horizontal="center" vertical="center"/>
    </xf>
    <xf numFmtId="0" fontId="2" fillId="0" borderId="48" xfId="0" applyFont="1" applyBorder="1" applyAlignment="1">
      <alignment horizontal="center" vertical="center"/>
    </xf>
    <xf numFmtId="0" fontId="2" fillId="0" borderId="24" xfId="0" applyFont="1" applyBorder="1" applyAlignment="1">
      <alignment horizontal="left" vertical="center"/>
    </xf>
    <xf numFmtId="10" fontId="2" fillId="0" borderId="3" xfId="0" applyNumberFormat="1" applyFont="1" applyBorder="1" applyAlignment="1">
      <alignment horizontal="center" vertical="center"/>
    </xf>
    <xf numFmtId="10" fontId="4" fillId="2" borderId="3" xfId="0" applyNumberFormat="1" applyFont="1" applyFill="1" applyBorder="1" applyAlignment="1">
      <alignment horizontal="center" vertical="center"/>
    </xf>
    <xf numFmtId="10" fontId="4" fillId="2" borderId="23" xfId="0" applyNumberFormat="1" applyFont="1" applyFill="1" applyBorder="1" applyAlignment="1">
      <alignment horizontal="center" vertical="center"/>
    </xf>
    <xf numFmtId="0" fontId="2" fillId="0" borderId="27" xfId="0" applyFont="1" applyBorder="1" applyAlignment="1">
      <alignment horizontal="left" vertical="center"/>
    </xf>
    <xf numFmtId="10" fontId="2" fillId="0" borderId="28" xfId="0" applyNumberFormat="1" applyFont="1" applyBorder="1" applyAlignment="1">
      <alignment horizontal="center" vertical="center"/>
    </xf>
    <xf numFmtId="10" fontId="4" fillId="2" borderId="28" xfId="0" applyNumberFormat="1" applyFont="1" applyFill="1" applyBorder="1" applyAlignment="1">
      <alignment horizontal="center" vertical="center"/>
    </xf>
    <xf numFmtId="10" fontId="4" fillId="2" borderId="29" xfId="0" applyNumberFormat="1" applyFont="1" applyFill="1" applyBorder="1" applyAlignment="1">
      <alignment horizontal="center" vertical="center"/>
    </xf>
    <xf numFmtId="0" fontId="2" fillId="0" borderId="0" xfId="0" applyFont="1" applyBorder="1" applyAlignment="1">
      <alignment horizontal="center" vertical="center"/>
    </xf>
    <xf numFmtId="0" fontId="2" fillId="0" borderId="73" xfId="0" applyFont="1" applyBorder="1">
      <alignment vertical="center"/>
    </xf>
    <xf numFmtId="178" fontId="2" fillId="0" borderId="74" xfId="0" applyNumberFormat="1" applyFont="1" applyBorder="1">
      <alignment vertical="center"/>
    </xf>
    <xf numFmtId="0" fontId="2" fillId="0" borderId="84" xfId="0" applyFont="1" applyBorder="1">
      <alignment vertical="center"/>
    </xf>
    <xf numFmtId="178" fontId="2" fillId="3" borderId="84" xfId="0" applyNumberFormat="1" applyFont="1" applyFill="1" applyBorder="1">
      <alignment vertical="center"/>
    </xf>
    <xf numFmtId="178" fontId="2" fillId="3" borderId="62" xfId="0" applyNumberFormat="1" applyFont="1" applyFill="1" applyBorder="1">
      <alignment vertical="center"/>
    </xf>
    <xf numFmtId="0" fontId="2" fillId="0" borderId="42" xfId="0" applyFont="1" applyBorder="1">
      <alignment vertical="center"/>
    </xf>
    <xf numFmtId="178" fontId="2" fillId="0" borderId="42" xfId="0" applyNumberFormat="1" applyFont="1" applyBorder="1">
      <alignment vertical="center"/>
    </xf>
    <xf numFmtId="178" fontId="2" fillId="0" borderId="63" xfId="0" applyNumberFormat="1" applyFont="1" applyBorder="1">
      <alignment vertical="center"/>
    </xf>
    <xf numFmtId="0" fontId="6" fillId="2" borderId="0" xfId="0" applyFont="1" applyFill="1" applyBorder="1" applyAlignment="1">
      <alignment vertical="top"/>
    </xf>
    <xf numFmtId="178" fontId="4" fillId="3" borderId="3" xfId="1" applyNumberFormat="1" applyFont="1" applyFill="1" applyBorder="1" applyAlignment="1">
      <alignment horizontal="right" vertical="center"/>
    </xf>
    <xf numFmtId="176" fontId="4" fillId="0" borderId="24" xfId="1" applyNumberFormat="1" applyFont="1" applyFill="1" applyBorder="1" applyAlignment="1">
      <alignment horizontal="right" vertical="center"/>
    </xf>
    <xf numFmtId="176" fontId="4" fillId="0" borderId="3" xfId="1" applyNumberFormat="1" applyFont="1" applyFill="1" applyBorder="1" applyAlignment="1">
      <alignment horizontal="right" vertical="center"/>
    </xf>
    <xf numFmtId="176" fontId="4" fillId="0" borderId="23" xfId="1" applyNumberFormat="1" applyFont="1" applyFill="1" applyBorder="1" applyAlignment="1">
      <alignment horizontal="right" vertical="center"/>
    </xf>
    <xf numFmtId="10" fontId="4" fillId="4" borderId="23" xfId="3" applyNumberFormat="1" applyFont="1" applyFill="1" applyBorder="1" applyAlignment="1">
      <alignment horizontal="right" vertical="center"/>
    </xf>
    <xf numFmtId="178" fontId="4" fillId="3" borderId="13" xfId="1" applyNumberFormat="1" applyFont="1" applyFill="1" applyBorder="1" applyAlignment="1">
      <alignment horizontal="right" vertical="center"/>
    </xf>
    <xf numFmtId="10" fontId="4" fillId="3" borderId="79" xfId="3" applyNumberFormat="1" applyFont="1" applyFill="1" applyBorder="1" applyAlignment="1">
      <alignment horizontal="right" vertical="center"/>
    </xf>
    <xf numFmtId="176" fontId="4" fillId="3" borderId="33" xfId="1" applyNumberFormat="1" applyFont="1" applyFill="1" applyBorder="1" applyAlignment="1">
      <alignment horizontal="right" vertical="center"/>
    </xf>
    <xf numFmtId="176" fontId="4" fillId="3" borderId="13" xfId="1" applyNumberFormat="1" applyFont="1" applyFill="1" applyBorder="1" applyAlignment="1">
      <alignment horizontal="right" vertical="center"/>
    </xf>
    <xf numFmtId="176" fontId="4" fillId="3" borderId="79" xfId="1" applyNumberFormat="1" applyFont="1" applyFill="1" applyBorder="1" applyAlignment="1">
      <alignment horizontal="right" vertical="center"/>
    </xf>
    <xf numFmtId="0" fontId="4" fillId="2" borderId="38" xfId="0" applyFont="1" applyFill="1" applyBorder="1" applyAlignment="1">
      <alignment horizontal="center" vertical="center"/>
    </xf>
    <xf numFmtId="0" fontId="4" fillId="4" borderId="58" xfId="0" applyFont="1" applyFill="1" applyBorder="1">
      <alignment vertical="center"/>
    </xf>
    <xf numFmtId="0" fontId="4" fillId="4" borderId="37" xfId="0" applyFont="1" applyFill="1" applyBorder="1" applyAlignment="1">
      <alignment horizontal="center" vertical="center"/>
    </xf>
    <xf numFmtId="0" fontId="4" fillId="4" borderId="58" xfId="0" applyFont="1" applyFill="1" applyBorder="1" applyAlignment="1">
      <alignment horizontal="center" vertical="center"/>
    </xf>
    <xf numFmtId="0" fontId="4" fillId="2" borderId="0" xfId="0" applyFont="1" applyFill="1" applyAlignment="1">
      <alignment vertical="top"/>
    </xf>
    <xf numFmtId="0" fontId="2" fillId="2" borderId="28" xfId="0" applyFont="1" applyFill="1" applyBorder="1" applyAlignment="1">
      <alignment horizontal="center" vertical="center"/>
    </xf>
    <xf numFmtId="0" fontId="2" fillId="2" borderId="50" xfId="0" applyFont="1" applyFill="1" applyBorder="1" applyAlignment="1">
      <alignment horizontal="left" vertical="center" indent="1"/>
    </xf>
    <xf numFmtId="178" fontId="2" fillId="2" borderId="50" xfId="0" applyNumberFormat="1" applyFont="1" applyFill="1" applyBorder="1" applyAlignment="1">
      <alignment horizontal="center" vertical="center"/>
    </xf>
    <xf numFmtId="0" fontId="1" fillId="2" borderId="12" xfId="0" applyFont="1" applyFill="1" applyBorder="1" applyAlignment="1">
      <alignment horizontal="left" wrapText="1" indent="1"/>
    </xf>
    <xf numFmtId="178" fontId="4" fillId="2" borderId="12" xfId="0" applyNumberFormat="1" applyFont="1" applyFill="1" applyBorder="1">
      <alignment vertical="center"/>
    </xf>
    <xf numFmtId="0" fontId="1" fillId="2" borderId="3" xfId="0" applyFont="1" applyFill="1" applyBorder="1" applyAlignment="1">
      <alignment horizontal="left" wrapText="1" indent="1"/>
    </xf>
    <xf numFmtId="0" fontId="1" fillId="2" borderId="3" xfId="0" applyFont="1" applyFill="1" applyBorder="1" applyAlignment="1">
      <alignment horizontal="left" vertical="center" wrapText="1" indent="1"/>
    </xf>
    <xf numFmtId="0" fontId="1" fillId="2" borderId="9" xfId="0" applyFont="1" applyFill="1" applyBorder="1" applyAlignment="1">
      <alignment horizontal="left" vertical="center" wrapText="1" indent="1"/>
    </xf>
    <xf numFmtId="178" fontId="4" fillId="2" borderId="9" xfId="0" applyNumberFormat="1" applyFont="1" applyFill="1" applyBorder="1">
      <alignment vertical="center"/>
    </xf>
    <xf numFmtId="0" fontId="1" fillId="2" borderId="28" xfId="0" applyFont="1" applyFill="1" applyBorder="1" applyAlignment="1">
      <alignment horizontal="left" vertical="center" wrapText="1" indent="1"/>
    </xf>
    <xf numFmtId="178" fontId="4" fillId="2" borderId="28" xfId="0" applyNumberFormat="1" applyFont="1" applyFill="1" applyBorder="1">
      <alignment vertical="center"/>
    </xf>
    <xf numFmtId="0" fontId="1" fillId="2" borderId="38" xfId="0" applyFont="1" applyFill="1" applyBorder="1" applyAlignment="1">
      <alignment horizontal="left" vertical="center" wrapText="1"/>
    </xf>
    <xf numFmtId="178" fontId="4" fillId="3" borderId="38" xfId="1" applyNumberFormat="1" applyFont="1" applyFill="1" applyBorder="1">
      <alignment vertical="center"/>
    </xf>
    <xf numFmtId="0" fontId="1" fillId="2" borderId="16" xfId="0" applyFont="1" applyFill="1" applyBorder="1" applyAlignment="1">
      <alignment horizontal="left" vertical="center" wrapText="1"/>
    </xf>
    <xf numFmtId="178" fontId="4" fillId="0" borderId="16" xfId="1" applyNumberFormat="1" applyFont="1" applyFill="1" applyBorder="1">
      <alignment vertical="center"/>
    </xf>
    <xf numFmtId="0" fontId="1" fillId="2" borderId="50" xfId="0" applyFont="1" applyFill="1" applyBorder="1" applyAlignment="1">
      <alignment horizontal="left" vertical="center" wrapText="1" indent="1"/>
    </xf>
    <xf numFmtId="10" fontId="4" fillId="3" borderId="50" xfId="3" applyNumberFormat="1" applyFont="1" applyFill="1" applyBorder="1">
      <alignment vertical="center"/>
    </xf>
    <xf numFmtId="10" fontId="4" fillId="3" borderId="3" xfId="3" applyNumberFormat="1" applyFont="1" applyFill="1" applyBorder="1">
      <alignment vertical="center"/>
    </xf>
    <xf numFmtId="10" fontId="4" fillId="3" borderId="28" xfId="3" applyNumberFormat="1" applyFont="1" applyFill="1" applyBorder="1">
      <alignment vertical="center"/>
    </xf>
    <xf numFmtId="0" fontId="6" fillId="2" borderId="0" xfId="0" applyFont="1" applyFill="1" applyBorder="1" applyAlignment="1">
      <alignment vertical="top" wrapText="1"/>
    </xf>
    <xf numFmtId="0" fontId="6" fillId="2" borderId="0" xfId="0" applyFont="1" applyFill="1" applyBorder="1" applyAlignment="1">
      <alignment horizontal="left" vertical="center" wrapText="1"/>
    </xf>
    <xf numFmtId="0" fontId="6" fillId="2" borderId="0" xfId="0" applyFont="1" applyFill="1" applyBorder="1" applyAlignment="1">
      <alignment horizontal="left" vertical="center"/>
    </xf>
    <xf numFmtId="0" fontId="4" fillId="2" borderId="78" xfId="0" applyFont="1" applyFill="1" applyBorder="1">
      <alignment vertical="center"/>
    </xf>
    <xf numFmtId="0" fontId="1" fillId="2" borderId="83" xfId="0" applyFont="1" applyFill="1" applyBorder="1" applyAlignment="1">
      <alignment horizontal="center" vertical="center" wrapText="1"/>
    </xf>
    <xf numFmtId="0" fontId="1" fillId="0" borderId="88" xfId="0" applyFont="1" applyFill="1" applyBorder="1" applyAlignment="1">
      <alignment horizontal="center" vertical="center" wrapText="1"/>
    </xf>
    <xf numFmtId="0" fontId="2" fillId="2" borderId="71" xfId="0" applyFont="1" applyFill="1" applyBorder="1" applyAlignment="1">
      <alignment vertical="center"/>
    </xf>
    <xf numFmtId="10" fontId="4" fillId="3" borderId="54" xfId="3" applyNumberFormat="1" applyFont="1" applyFill="1" applyBorder="1">
      <alignment vertical="center"/>
    </xf>
    <xf numFmtId="182" fontId="2" fillId="2" borderId="12" xfId="0" applyNumberFormat="1" applyFont="1" applyFill="1" applyBorder="1" applyAlignment="1">
      <alignment vertical="center"/>
    </xf>
    <xf numFmtId="0" fontId="2" fillId="2" borderId="72" xfId="0" applyFont="1" applyFill="1" applyBorder="1" applyAlignment="1">
      <alignment vertical="center" wrapText="1"/>
    </xf>
    <xf numFmtId="182" fontId="2" fillId="0" borderId="3" xfId="0" applyNumberFormat="1" applyFont="1" applyFill="1" applyBorder="1" applyAlignment="1">
      <alignment vertical="center"/>
    </xf>
    <xf numFmtId="182" fontId="4" fillId="2" borderId="3" xfId="0" applyNumberFormat="1" applyFont="1" applyFill="1" applyBorder="1">
      <alignment vertical="center"/>
    </xf>
    <xf numFmtId="0" fontId="2" fillId="2" borderId="72" xfId="0" applyFont="1" applyFill="1" applyBorder="1" applyAlignment="1">
      <alignment vertical="center"/>
    </xf>
    <xf numFmtId="0" fontId="2" fillId="2" borderId="65" xfId="0" applyFont="1" applyFill="1" applyBorder="1" applyAlignment="1">
      <alignment vertical="center"/>
    </xf>
    <xf numFmtId="10" fontId="4" fillId="3" borderId="58" xfId="3" applyNumberFormat="1" applyFont="1" applyFill="1" applyBorder="1">
      <alignment vertical="center"/>
    </xf>
    <xf numFmtId="182" fontId="4" fillId="3" borderId="28" xfId="1" applyNumberFormat="1" applyFont="1" applyFill="1" applyBorder="1" applyAlignment="1">
      <alignment vertical="center"/>
    </xf>
    <xf numFmtId="0" fontId="6" fillId="2" borderId="0" xfId="0" applyFont="1" applyFill="1" applyBorder="1" applyAlignment="1">
      <alignment vertical="center" wrapText="1"/>
    </xf>
    <xf numFmtId="0" fontId="1" fillId="2" borderId="0" xfId="0" applyFont="1" applyFill="1" applyBorder="1" applyAlignment="1">
      <alignment horizontal="left" wrapText="1"/>
    </xf>
    <xf numFmtId="0" fontId="2" fillId="2" borderId="16" xfId="0" applyFont="1" applyFill="1" applyBorder="1" applyAlignment="1">
      <alignment horizontal="center" vertical="center"/>
    </xf>
    <xf numFmtId="178" fontId="4" fillId="2" borderId="9" xfId="0" applyNumberFormat="1" applyFont="1" applyFill="1" applyBorder="1" applyAlignment="1">
      <alignment horizontal="center" vertical="center"/>
    </xf>
    <xf numFmtId="0" fontId="2" fillId="2" borderId="38" xfId="0" applyFont="1" applyFill="1" applyBorder="1" applyAlignment="1">
      <alignment horizontal="center" vertical="center"/>
    </xf>
    <xf numFmtId="178" fontId="4" fillId="3" borderId="28" xfId="1" applyNumberFormat="1" applyFont="1" applyFill="1" applyBorder="1" applyAlignment="1">
      <alignment horizontal="center" vertical="center"/>
    </xf>
    <xf numFmtId="0" fontId="2" fillId="2" borderId="9" xfId="0" applyFont="1" applyFill="1" applyBorder="1" applyAlignment="1">
      <alignment horizontal="center" vertical="center"/>
    </xf>
    <xf numFmtId="0" fontId="4" fillId="2" borderId="0" xfId="0" applyFont="1" applyFill="1" applyBorder="1" applyAlignment="1">
      <alignment horizontal="center" vertical="center"/>
    </xf>
    <xf numFmtId="0" fontId="14" fillId="2" borderId="3" xfId="0" applyFont="1" applyFill="1" applyBorder="1" applyAlignment="1">
      <alignment horizontal="center" vertical="center"/>
    </xf>
    <xf numFmtId="183" fontId="1" fillId="2" borderId="24" xfId="0" applyNumberFormat="1" applyFont="1" applyFill="1" applyBorder="1" applyAlignment="1">
      <alignment vertical="center" wrapText="1"/>
    </xf>
    <xf numFmtId="178" fontId="1" fillId="3" borderId="3" xfId="30" applyNumberFormat="1" applyFont="1" applyFill="1" applyBorder="1" applyAlignment="1"/>
    <xf numFmtId="178" fontId="1" fillId="3" borderId="3" xfId="3" applyNumberFormat="1" applyFont="1" applyFill="1" applyBorder="1" applyAlignment="1"/>
    <xf numFmtId="3" fontId="6" fillId="2" borderId="24" xfId="0" applyNumberFormat="1" applyFont="1" applyFill="1" applyBorder="1" applyAlignment="1">
      <alignment horizontal="right" vertical="center" wrapText="1"/>
    </xf>
    <xf numFmtId="178" fontId="1" fillId="2" borderId="3" xfId="30" applyNumberFormat="1" applyFont="1" applyFill="1" applyBorder="1" applyAlignment="1"/>
    <xf numFmtId="0" fontId="2" fillId="2" borderId="60" xfId="0" applyFont="1" applyFill="1" applyBorder="1" applyAlignment="1">
      <alignment horizontal="center" vertical="center"/>
    </xf>
    <xf numFmtId="178" fontId="2" fillId="2" borderId="19" xfId="0" applyNumberFormat="1" applyFont="1" applyFill="1" applyBorder="1" applyAlignment="1">
      <alignment horizontal="center" vertical="center"/>
    </xf>
    <xf numFmtId="178" fontId="2" fillId="3" borderId="51" xfId="1" applyNumberFormat="1" applyFont="1" applyFill="1" applyBorder="1" applyAlignment="1">
      <alignment horizontal="right" vertical="center"/>
    </xf>
    <xf numFmtId="178" fontId="4" fillId="2" borderId="7" xfId="0" applyNumberFormat="1" applyFont="1" applyFill="1" applyBorder="1">
      <alignment vertical="center"/>
    </xf>
    <xf numFmtId="178" fontId="4" fillId="3" borderId="54" xfId="1" applyNumberFormat="1" applyFont="1" applyFill="1" applyBorder="1">
      <alignment vertical="center"/>
    </xf>
    <xf numFmtId="178" fontId="4" fillId="2" borderId="60" xfId="0" applyNumberFormat="1" applyFont="1" applyFill="1" applyBorder="1">
      <alignment vertical="center"/>
    </xf>
    <xf numFmtId="178" fontId="4" fillId="3" borderId="29" xfId="1" applyNumberFormat="1" applyFont="1" applyFill="1" applyBorder="1">
      <alignment vertical="center"/>
    </xf>
    <xf numFmtId="178" fontId="4" fillId="3" borderId="58" xfId="1" applyNumberFormat="1" applyFont="1" applyFill="1" applyBorder="1">
      <alignment vertical="center"/>
    </xf>
    <xf numFmtId="178" fontId="4" fillId="0" borderId="90" xfId="1" applyNumberFormat="1" applyFont="1" applyFill="1" applyBorder="1">
      <alignment vertical="center"/>
    </xf>
    <xf numFmtId="178" fontId="4" fillId="3" borderId="26" xfId="1" applyNumberFormat="1" applyFont="1" applyFill="1" applyBorder="1">
      <alignment vertical="center"/>
    </xf>
    <xf numFmtId="0" fontId="4" fillId="7" borderId="75" xfId="0" applyFont="1" applyFill="1" applyBorder="1">
      <alignment vertical="center"/>
    </xf>
    <xf numFmtId="0" fontId="4" fillId="7" borderId="91" xfId="0" applyFont="1" applyFill="1" applyBorder="1">
      <alignment vertical="center"/>
    </xf>
    <xf numFmtId="0" fontId="4" fillId="7" borderId="76" xfId="0" applyFont="1" applyFill="1" applyBorder="1">
      <alignment vertical="center"/>
    </xf>
    <xf numFmtId="0" fontId="4" fillId="2" borderId="0" xfId="0" applyFont="1" applyFill="1" applyBorder="1" applyAlignment="1">
      <alignment vertical="top"/>
    </xf>
    <xf numFmtId="178" fontId="4" fillId="3" borderId="23" xfId="1" applyNumberFormat="1" applyFont="1" applyFill="1" applyBorder="1" applyAlignment="1">
      <alignment horizontal="center" vertical="center"/>
    </xf>
    <xf numFmtId="178" fontId="4" fillId="3" borderId="29" xfId="1" applyNumberFormat="1" applyFont="1" applyFill="1" applyBorder="1" applyAlignment="1">
      <alignment horizontal="center" vertical="center"/>
    </xf>
    <xf numFmtId="0" fontId="14" fillId="2" borderId="23" xfId="0" applyFont="1" applyFill="1" applyBorder="1" applyAlignment="1">
      <alignment horizontal="center" vertical="center"/>
    </xf>
    <xf numFmtId="10" fontId="6" fillId="3" borderId="3" xfId="3" applyNumberFormat="1" applyFont="1" applyFill="1" applyBorder="1" applyAlignment="1"/>
    <xf numFmtId="10" fontId="6" fillId="3" borderId="23" xfId="3" applyNumberFormat="1" applyFont="1" applyFill="1" applyBorder="1" applyAlignment="1"/>
    <xf numFmtId="0" fontId="6" fillId="2" borderId="24" xfId="0" applyFont="1" applyFill="1" applyBorder="1" applyAlignment="1">
      <alignment horizontal="right" wrapText="1"/>
    </xf>
    <xf numFmtId="0" fontId="1" fillId="2" borderId="25" xfId="0" applyFont="1" applyFill="1" applyBorder="1" applyAlignment="1">
      <alignment horizontal="left" wrapText="1"/>
    </xf>
    <xf numFmtId="0" fontId="1" fillId="2" borderId="27" xfId="0" applyFont="1" applyFill="1" applyBorder="1" applyAlignment="1">
      <alignment horizontal="left" wrapText="1"/>
    </xf>
    <xf numFmtId="178" fontId="1" fillId="3" borderId="28" xfId="30" applyNumberFormat="1" applyFont="1" applyFill="1" applyBorder="1" applyAlignment="1"/>
    <xf numFmtId="178" fontId="1" fillId="3" borderId="28" xfId="3" applyNumberFormat="1" applyFont="1" applyFill="1" applyBorder="1" applyAlignment="1"/>
    <xf numFmtId="0" fontId="1" fillId="0" borderId="53" xfId="21" applyFont="1" applyFill="1" applyBorder="1" applyAlignment="1">
      <alignment horizontal="center" vertical="center"/>
    </xf>
    <xf numFmtId="0" fontId="1" fillId="0" borderId="3" xfId="21" applyFont="1" applyFill="1" applyBorder="1" applyAlignment="1">
      <alignment horizontal="center" vertical="center"/>
    </xf>
    <xf numFmtId="178" fontId="1" fillId="0" borderId="3" xfId="21" applyNumberFormat="1" applyFont="1" applyFill="1" applyBorder="1" applyAlignment="1">
      <alignment horizontal="center" vertical="center"/>
    </xf>
    <xf numFmtId="0" fontId="1" fillId="0" borderId="24" xfId="21" applyFont="1" applyFill="1" applyBorder="1" applyAlignment="1">
      <alignment horizontal="center" vertical="center"/>
    </xf>
    <xf numFmtId="0" fontId="1" fillId="0" borderId="59" xfId="21" applyFont="1" applyFill="1" applyBorder="1" applyAlignment="1">
      <alignment horizontal="center" vertical="center"/>
    </xf>
    <xf numFmtId="0" fontId="2" fillId="2" borderId="27" xfId="0" applyFont="1" applyFill="1" applyBorder="1" applyAlignment="1">
      <alignment horizontal="center" vertical="center"/>
    </xf>
    <xf numFmtId="178" fontId="4" fillId="3" borderId="28" xfId="0" applyNumberFormat="1" applyFont="1" applyFill="1" applyBorder="1" applyAlignment="1">
      <alignment vertical="center"/>
    </xf>
    <xf numFmtId="0" fontId="1" fillId="0" borderId="0" xfId="21" applyFont="1" applyFill="1" applyBorder="1" applyAlignment="1">
      <alignment horizontal="center" vertical="center"/>
    </xf>
    <xf numFmtId="0" fontId="2" fillId="2" borderId="0" xfId="0" applyFont="1" applyFill="1" applyBorder="1" applyAlignment="1">
      <alignment horizontal="center" vertical="center"/>
    </xf>
    <xf numFmtId="0" fontId="2" fillId="2" borderId="50" xfId="11" applyFont="1" applyFill="1" applyBorder="1" applyAlignment="1">
      <alignment horizontal="center" vertical="center" wrapText="1"/>
    </xf>
    <xf numFmtId="0" fontId="2" fillId="0" borderId="50" xfId="11" applyFont="1" applyFill="1" applyBorder="1" applyAlignment="1">
      <alignment horizontal="center" vertical="center" wrapText="1"/>
    </xf>
    <xf numFmtId="0" fontId="2" fillId="0" borderId="21" xfId="11" applyFont="1" applyFill="1" applyBorder="1" applyAlignment="1">
      <alignment horizontal="center" vertical="center" wrapText="1"/>
    </xf>
    <xf numFmtId="180" fontId="2" fillId="0" borderId="3" xfId="1" applyNumberFormat="1" applyFont="1" applyFill="1" applyBorder="1" applyAlignment="1">
      <alignment horizontal="center" vertical="center" wrapText="1"/>
    </xf>
    <xf numFmtId="9" fontId="2" fillId="4" borderId="3" xfId="11" applyNumberFormat="1" applyFont="1" applyFill="1" applyBorder="1" applyAlignment="1">
      <alignment horizontal="center" vertical="center"/>
    </xf>
    <xf numFmtId="9" fontId="2" fillId="4" borderId="23" xfId="11" applyNumberFormat="1" applyFont="1" applyFill="1" applyBorder="1" applyAlignment="1">
      <alignment horizontal="center" vertical="center"/>
    </xf>
    <xf numFmtId="182" fontId="4" fillId="3" borderId="3" xfId="1" applyNumberFormat="1" applyFont="1" applyFill="1" applyBorder="1" applyAlignment="1">
      <alignment horizontal="center" vertical="center" wrapText="1"/>
    </xf>
    <xf numFmtId="176" fontId="4" fillId="0" borderId="3" xfId="1" applyNumberFormat="1" applyFont="1" applyFill="1" applyBorder="1" applyAlignment="1">
      <alignment horizontal="center" vertical="center" wrapText="1"/>
    </xf>
    <xf numFmtId="10" fontId="4" fillId="3" borderId="68" xfId="3" applyNumberFormat="1" applyFont="1" applyFill="1" applyBorder="1" applyAlignment="1">
      <alignment horizontal="center" vertical="center"/>
    </xf>
    <xf numFmtId="0" fontId="4" fillId="0" borderId="28" xfId="11" applyFont="1" applyFill="1" applyBorder="1">
      <alignment vertical="center"/>
    </xf>
    <xf numFmtId="182" fontId="4" fillId="3" borderId="28" xfId="1" applyNumberFormat="1" applyFont="1" applyFill="1" applyBorder="1" applyAlignment="1">
      <alignment horizontal="center" vertical="center" wrapText="1"/>
    </xf>
    <xf numFmtId="176" fontId="4" fillId="0" borderId="28" xfId="1" applyNumberFormat="1" applyFont="1" applyFill="1" applyBorder="1" applyAlignment="1">
      <alignment horizontal="center" vertical="center" wrapText="1"/>
    </xf>
    <xf numFmtId="10" fontId="4" fillId="3" borderId="69" xfId="3" applyNumberFormat="1" applyFont="1" applyFill="1" applyBorder="1" applyAlignment="1">
      <alignment horizontal="center" vertical="center"/>
    </xf>
    <xf numFmtId="9" fontId="4" fillId="2" borderId="0" xfId="0" applyNumberFormat="1" applyFont="1" applyFill="1">
      <alignment vertical="center"/>
    </xf>
    <xf numFmtId="10" fontId="6" fillId="3" borderId="28" xfId="3" applyNumberFormat="1" applyFont="1" applyFill="1" applyBorder="1" applyAlignment="1"/>
    <xf numFmtId="10" fontId="6" fillId="3" borderId="29" xfId="3" applyNumberFormat="1" applyFont="1" applyFill="1" applyBorder="1" applyAlignment="1"/>
    <xf numFmtId="0" fontId="1" fillId="0" borderId="10" xfId="21" applyFont="1" applyFill="1" applyBorder="1" applyAlignment="1">
      <alignment horizontal="center" vertical="center"/>
    </xf>
    <xf numFmtId="10" fontId="4" fillId="3" borderId="23" xfId="3" applyNumberFormat="1" applyFont="1" applyFill="1" applyBorder="1">
      <alignment vertical="center"/>
    </xf>
    <xf numFmtId="178" fontId="1" fillId="0" borderId="10" xfId="21" applyNumberFormat="1" applyFont="1" applyFill="1" applyBorder="1" applyAlignment="1">
      <alignment horizontal="center" vertical="center"/>
    </xf>
    <xf numFmtId="0" fontId="4" fillId="4" borderId="28" xfId="0" applyFont="1" applyFill="1" applyBorder="1" applyAlignment="1">
      <alignment vertical="center"/>
    </xf>
    <xf numFmtId="10" fontId="4" fillId="3" borderId="29" xfId="3" applyNumberFormat="1" applyFont="1" applyFill="1" applyBorder="1" applyAlignment="1">
      <alignment vertical="center"/>
    </xf>
    <xf numFmtId="178" fontId="4" fillId="3" borderId="28" xfId="0" applyNumberFormat="1" applyFont="1" applyFill="1" applyBorder="1">
      <alignment vertical="center"/>
    </xf>
    <xf numFmtId="10" fontId="4" fillId="3" borderId="29" xfId="3" applyNumberFormat="1" applyFont="1" applyFill="1" applyBorder="1">
      <alignment vertical="center"/>
    </xf>
    <xf numFmtId="0" fontId="1" fillId="2" borderId="0" xfId="16" applyFont="1" applyFill="1" applyBorder="1" applyAlignment="1">
      <alignment horizontal="right"/>
    </xf>
    <xf numFmtId="183" fontId="1" fillId="2" borderId="53" xfId="0" applyNumberFormat="1" applyFont="1" applyFill="1" applyBorder="1" applyAlignment="1">
      <alignment vertical="center" wrapText="1"/>
    </xf>
    <xf numFmtId="178" fontId="1" fillId="2" borderId="72" xfId="0" applyNumberFormat="1" applyFont="1" applyFill="1" applyBorder="1" applyAlignment="1">
      <alignment vertical="center" wrapText="1"/>
    </xf>
    <xf numFmtId="178" fontId="1" fillId="2" borderId="72" xfId="30" applyNumberFormat="1" applyFont="1" applyFill="1" applyBorder="1" applyAlignment="1"/>
    <xf numFmtId="178" fontId="6" fillId="2" borderId="72" xfId="30" applyNumberFormat="1" applyFont="1" applyFill="1" applyBorder="1" applyAlignment="1"/>
    <xf numFmtId="183" fontId="1" fillId="2" borderId="66" xfId="0" applyNumberFormat="1" applyFont="1" applyFill="1" applyBorder="1" applyAlignment="1">
      <alignment vertical="center" wrapText="1"/>
    </xf>
    <xf numFmtId="178" fontId="1" fillId="2" borderId="81" xfId="0" applyNumberFormat="1" applyFont="1" applyFill="1" applyBorder="1" applyAlignment="1">
      <alignment vertical="center" wrapText="1"/>
    </xf>
    <xf numFmtId="178" fontId="6" fillId="2" borderId="81" xfId="30" applyNumberFormat="1" applyFont="1" applyFill="1" applyBorder="1" applyAlignment="1"/>
    <xf numFmtId="183" fontId="1" fillId="2" borderId="59" xfId="0" applyNumberFormat="1" applyFont="1" applyFill="1" applyBorder="1" applyAlignment="1">
      <alignment vertical="center" wrapText="1"/>
    </xf>
    <xf numFmtId="178" fontId="1" fillId="2" borderId="65" xfId="0" applyNumberFormat="1" applyFont="1" applyFill="1" applyBorder="1" applyAlignment="1">
      <alignment vertical="center" wrapText="1"/>
    </xf>
    <xf numFmtId="178" fontId="6" fillId="2" borderId="65" xfId="30" applyNumberFormat="1" applyFont="1" applyFill="1" applyBorder="1" applyAlignment="1"/>
    <xf numFmtId="3" fontId="6" fillId="2" borderId="0" xfId="0" applyNumberFormat="1" applyFont="1" applyFill="1" applyBorder="1" applyAlignment="1">
      <alignment horizontal="left" vertical="center"/>
    </xf>
    <xf numFmtId="43" fontId="6" fillId="2" borderId="0" xfId="30" applyNumberFormat="1" applyFont="1" applyFill="1" applyBorder="1" applyAlignment="1"/>
    <xf numFmtId="3" fontId="6" fillId="2" borderId="0" xfId="0" applyNumberFormat="1" applyFont="1" applyFill="1" applyBorder="1" applyAlignment="1">
      <alignment horizontal="left" vertical="center" wrapText="1"/>
    </xf>
    <xf numFmtId="0" fontId="15" fillId="2" borderId="70" xfId="16" applyFont="1" applyFill="1" applyBorder="1" applyAlignment="1"/>
    <xf numFmtId="0" fontId="15" fillId="2" borderId="70" xfId="16" applyFont="1" applyFill="1" applyBorder="1" applyAlignment="1">
      <alignment horizontal="center"/>
    </xf>
    <xf numFmtId="0" fontId="14" fillId="2" borderId="3" xfId="0" applyFont="1" applyFill="1" applyBorder="1" applyAlignment="1">
      <alignment horizontal="center" vertical="center" wrapText="1"/>
    </xf>
    <xf numFmtId="3" fontId="14" fillId="2" borderId="3" xfId="0" applyNumberFormat="1" applyFont="1" applyFill="1" applyBorder="1" applyAlignment="1">
      <alignment horizontal="center" vertical="center"/>
    </xf>
    <xf numFmtId="182" fontId="6" fillId="3" borderId="3" xfId="3" applyNumberFormat="1" applyFont="1" applyFill="1" applyBorder="1" applyAlignment="1"/>
    <xf numFmtId="10" fontId="1" fillId="2" borderId="3" xfId="3" applyNumberFormat="1" applyFont="1" applyFill="1" applyBorder="1" applyAlignment="1"/>
    <xf numFmtId="178" fontId="6" fillId="3" borderId="3" xfId="3" applyNumberFormat="1" applyFont="1" applyFill="1" applyBorder="1" applyAlignment="1"/>
    <xf numFmtId="3" fontId="6" fillId="2" borderId="24" xfId="0" applyNumberFormat="1" applyFont="1" applyFill="1" applyBorder="1" applyAlignment="1">
      <alignment horizontal="left" vertical="center" wrapText="1"/>
    </xf>
    <xf numFmtId="182" fontId="1" fillId="2" borderId="3" xfId="3" applyNumberFormat="1" applyFont="1" applyFill="1" applyBorder="1" applyAlignment="1"/>
    <xf numFmtId="178" fontId="1" fillId="2" borderId="3" xfId="3" applyNumberFormat="1" applyFont="1" applyFill="1" applyBorder="1" applyAlignment="1"/>
    <xf numFmtId="182" fontId="6" fillId="3" borderId="3" xfId="30" applyNumberFormat="1" applyFont="1" applyFill="1" applyBorder="1" applyAlignment="1"/>
    <xf numFmtId="178" fontId="6" fillId="3" borderId="3" xfId="30" applyNumberFormat="1" applyFont="1" applyFill="1" applyBorder="1" applyAlignment="1"/>
    <xf numFmtId="0" fontId="6" fillId="2" borderId="24" xfId="0" applyFont="1" applyFill="1" applyBorder="1" applyAlignment="1">
      <alignment horizontal="left" wrapText="1"/>
    </xf>
    <xf numFmtId="10" fontId="6" fillId="2" borderId="3" xfId="3" applyNumberFormat="1" applyFont="1" applyFill="1" applyBorder="1" applyAlignment="1"/>
    <xf numFmtId="0" fontId="6" fillId="2" borderId="24" xfId="0" applyFont="1" applyFill="1" applyBorder="1" applyAlignment="1">
      <alignment horizontal="left" wrapText="1" indent="1"/>
    </xf>
    <xf numFmtId="0" fontId="6" fillId="2" borderId="24" xfId="0" applyFont="1" applyFill="1" applyBorder="1" applyAlignment="1">
      <alignment horizontal="left" wrapText="1" indent="2"/>
    </xf>
    <xf numFmtId="182" fontId="6" fillId="2" borderId="3" xfId="3" applyNumberFormat="1" applyFont="1" applyFill="1" applyBorder="1" applyAlignment="1"/>
    <xf numFmtId="178" fontId="6" fillId="2" borderId="3" xfId="3" applyNumberFormat="1" applyFont="1" applyFill="1" applyBorder="1" applyAlignment="1"/>
    <xf numFmtId="0" fontId="6" fillId="2" borderId="24" xfId="0" applyFont="1" applyFill="1" applyBorder="1" applyAlignment="1">
      <alignment horizontal="left" vertical="center" wrapText="1" indent="1"/>
    </xf>
    <xf numFmtId="182" fontId="6" fillId="2" borderId="3" xfId="3" applyNumberFormat="1" applyFont="1" applyFill="1" applyBorder="1" applyAlignment="1">
      <alignment vertical="center"/>
    </xf>
    <xf numFmtId="10" fontId="6" fillId="2" borderId="3" xfId="3" applyNumberFormat="1" applyFont="1" applyFill="1" applyBorder="1" applyAlignment="1">
      <alignment vertical="center"/>
    </xf>
    <xf numFmtId="178" fontId="6" fillId="2" borderId="3" xfId="3" applyNumberFormat="1" applyFont="1" applyFill="1" applyBorder="1" applyAlignment="1">
      <alignment vertical="center"/>
    </xf>
    <xf numFmtId="0" fontId="6" fillId="2" borderId="24" xfId="0" applyFont="1" applyFill="1" applyBorder="1" applyAlignment="1">
      <alignment horizontal="left" vertical="center" wrapText="1"/>
    </xf>
    <xf numFmtId="3" fontId="4" fillId="0" borderId="24" xfId="0" applyNumberFormat="1" applyFont="1" applyFill="1" applyBorder="1" applyAlignment="1">
      <alignment horizontal="left" vertical="center" wrapText="1" indent="1"/>
    </xf>
    <xf numFmtId="3" fontId="6" fillId="0" borderId="24" xfId="0" applyNumberFormat="1" applyFont="1" applyFill="1" applyBorder="1" applyAlignment="1">
      <alignment horizontal="left" vertical="center" wrapText="1" indent="1"/>
    </xf>
    <xf numFmtId="0" fontId="2" fillId="2" borderId="24" xfId="0" applyFont="1" applyFill="1" applyBorder="1" applyAlignment="1">
      <alignment horizontal="left" wrapText="1"/>
    </xf>
    <xf numFmtId="43" fontId="1" fillId="4" borderId="3" xfId="30" applyNumberFormat="1" applyFont="1" applyFill="1" applyBorder="1" applyAlignment="1"/>
    <xf numFmtId="3" fontId="14" fillId="2" borderId="3" xfId="0" applyNumberFormat="1" applyFont="1" applyFill="1" applyBorder="1" applyAlignment="1">
      <alignment horizontal="center" vertical="center" wrapText="1"/>
    </xf>
    <xf numFmtId="3" fontId="14" fillId="2" borderId="23" xfId="0" applyNumberFormat="1" applyFont="1" applyFill="1" applyBorder="1" applyAlignment="1">
      <alignment horizontal="center" vertical="center" wrapText="1"/>
    </xf>
    <xf numFmtId="182" fontId="1" fillId="0" borderId="3" xfId="30" applyNumberFormat="1" applyFont="1" applyFill="1" applyBorder="1" applyAlignment="1"/>
    <xf numFmtId="178" fontId="1" fillId="0" borderId="3" xfId="30" applyNumberFormat="1" applyFont="1" applyFill="1" applyBorder="1" applyAlignment="1"/>
    <xf numFmtId="0" fontId="2" fillId="2" borderId="24" xfId="0" applyFont="1" applyFill="1" applyBorder="1" applyAlignment="1">
      <alignment horizontal="left" wrapText="1" indent="1"/>
    </xf>
    <xf numFmtId="3" fontId="1" fillId="2" borderId="25" xfId="0" applyNumberFormat="1" applyFont="1" applyFill="1" applyBorder="1" applyAlignment="1">
      <alignment horizontal="left" vertical="center" wrapText="1"/>
    </xf>
    <xf numFmtId="182" fontId="1" fillId="2" borderId="9" xfId="3" applyNumberFormat="1" applyFont="1" applyFill="1" applyBorder="1" applyAlignment="1"/>
    <xf numFmtId="43" fontId="1" fillId="4" borderId="9" xfId="30" applyNumberFormat="1" applyFont="1" applyFill="1" applyBorder="1" applyAlignment="1"/>
    <xf numFmtId="178" fontId="1" fillId="2" borderId="9" xfId="3" applyNumberFormat="1" applyFont="1" applyFill="1" applyBorder="1" applyAlignment="1"/>
    <xf numFmtId="0" fontId="1" fillId="2" borderId="48" xfId="0" applyFont="1" applyFill="1" applyBorder="1" applyAlignment="1">
      <alignment horizontal="left" wrapText="1"/>
    </xf>
    <xf numFmtId="182" fontId="6" fillId="3" borderId="50" xfId="3" applyNumberFormat="1" applyFont="1" applyFill="1" applyBorder="1" applyAlignment="1"/>
    <xf numFmtId="10" fontId="6" fillId="3" borderId="12" xfId="3" applyNumberFormat="1" applyFont="1" applyFill="1" applyBorder="1" applyAlignment="1"/>
    <xf numFmtId="43" fontId="1" fillId="4" borderId="50" xfId="30" applyNumberFormat="1" applyFont="1" applyFill="1" applyBorder="1" applyAlignment="1"/>
    <xf numFmtId="178" fontId="6" fillId="3" borderId="50" xfId="3" applyNumberFormat="1" applyFont="1" applyFill="1" applyBorder="1" applyAlignment="1"/>
    <xf numFmtId="182" fontId="6" fillId="3" borderId="28" xfId="3" applyNumberFormat="1" applyFont="1" applyFill="1" applyBorder="1" applyAlignment="1"/>
    <xf numFmtId="43" fontId="1" fillId="4" borderId="28" xfId="30" applyNumberFormat="1" applyFont="1" applyFill="1" applyBorder="1" applyAlignment="1"/>
    <xf numFmtId="178" fontId="6" fillId="3" borderId="28" xfId="3" applyNumberFormat="1" applyFont="1" applyFill="1" applyBorder="1" applyAlignment="1"/>
    <xf numFmtId="0" fontId="1" fillId="2" borderId="37" xfId="0" applyFont="1" applyFill="1" applyBorder="1" applyAlignment="1">
      <alignment horizontal="left" wrapText="1"/>
    </xf>
    <xf numFmtId="178" fontId="1" fillId="0" borderId="38" xfId="3" applyNumberFormat="1" applyFont="1" applyFill="1" applyBorder="1" applyAlignment="1"/>
    <xf numFmtId="178" fontId="1" fillId="0" borderId="38" xfId="30" applyNumberFormat="1" applyFont="1" applyFill="1" applyBorder="1" applyAlignment="1"/>
    <xf numFmtId="10" fontId="1" fillId="4" borderId="38" xfId="3" applyNumberFormat="1" applyFont="1" applyFill="1" applyBorder="1" applyAlignment="1"/>
    <xf numFmtId="43" fontId="1" fillId="4" borderId="38" xfId="30" applyNumberFormat="1" applyFont="1" applyFill="1" applyBorder="1" applyAlignment="1"/>
    <xf numFmtId="0" fontId="2" fillId="2" borderId="64" xfId="0" applyFont="1" applyFill="1" applyBorder="1" applyAlignment="1">
      <alignment horizontal="center" vertical="center"/>
    </xf>
    <xf numFmtId="3" fontId="14" fillId="2" borderId="27" xfId="0" applyNumberFormat="1" applyFont="1" applyFill="1" applyBorder="1" applyAlignment="1">
      <alignment horizontal="center" vertical="center"/>
    </xf>
    <xf numFmtId="3" fontId="14" fillId="2" borderId="65" xfId="0" applyNumberFormat="1" applyFont="1" applyFill="1" applyBorder="1" applyAlignment="1">
      <alignment horizontal="center" vertical="center"/>
    </xf>
    <xf numFmtId="182" fontId="4" fillId="3" borderId="3" xfId="0" applyNumberFormat="1" applyFont="1" applyFill="1" applyBorder="1">
      <alignment vertical="center"/>
    </xf>
    <xf numFmtId="182" fontId="4" fillId="3" borderId="12" xfId="0" applyNumberFormat="1" applyFont="1" applyFill="1" applyBorder="1">
      <alignment vertical="center"/>
    </xf>
    <xf numFmtId="182" fontId="4" fillId="3" borderId="54" xfId="0" applyNumberFormat="1" applyFont="1" applyFill="1" applyBorder="1">
      <alignment vertical="center"/>
    </xf>
    <xf numFmtId="10" fontId="4" fillId="3" borderId="79" xfId="3" applyNumberFormat="1" applyFont="1" applyFill="1" applyBorder="1">
      <alignment vertical="center"/>
    </xf>
    <xf numFmtId="0" fontId="2" fillId="2" borderId="22" xfId="0" applyFont="1" applyFill="1" applyBorder="1">
      <alignment vertical="center"/>
    </xf>
    <xf numFmtId="182" fontId="4" fillId="3" borderId="28" xfId="0" applyNumberFormat="1" applyFont="1" applyFill="1" applyBorder="1">
      <alignment vertical="center"/>
    </xf>
    <xf numFmtId="181" fontId="4" fillId="4" borderId="28" xfId="0" applyNumberFormat="1" applyFont="1" applyFill="1" applyBorder="1">
      <alignment vertical="center"/>
    </xf>
    <xf numFmtId="181" fontId="4" fillId="4" borderId="29" xfId="0" applyNumberFormat="1" applyFont="1" applyFill="1" applyBorder="1">
      <alignment vertical="center"/>
    </xf>
    <xf numFmtId="182" fontId="4" fillId="2" borderId="0" xfId="0" applyNumberFormat="1" applyFont="1" applyFill="1" applyBorder="1">
      <alignment vertical="center"/>
    </xf>
    <xf numFmtId="10" fontId="4" fillId="2" borderId="0" xfId="3" applyNumberFormat="1" applyFont="1" applyFill="1" applyBorder="1">
      <alignment vertical="center"/>
    </xf>
    <xf numFmtId="181" fontId="4" fillId="2" borderId="0" xfId="0" applyNumberFormat="1" applyFont="1" applyFill="1" applyBorder="1">
      <alignment vertical="center"/>
    </xf>
    <xf numFmtId="0" fontId="6" fillId="2" borderId="0" xfId="0" applyFont="1" applyFill="1" applyBorder="1" applyAlignment="1">
      <alignment horizontal="left" vertical="top"/>
    </xf>
    <xf numFmtId="43" fontId="1" fillId="2" borderId="0" xfId="30" applyNumberFormat="1" applyFont="1" applyFill="1" applyBorder="1" applyAlignment="1">
      <alignment vertical="top"/>
    </xf>
    <xf numFmtId="10" fontId="1" fillId="2" borderId="0" xfId="3" applyNumberFormat="1" applyFont="1" applyFill="1" applyBorder="1" applyAlignment="1">
      <alignment vertical="top"/>
    </xf>
    <xf numFmtId="0" fontId="2" fillId="2" borderId="0" xfId="0" applyFont="1" applyFill="1" applyAlignment="1">
      <alignment vertical="center"/>
    </xf>
    <xf numFmtId="0" fontId="6" fillId="2" borderId="92" xfId="0" applyFont="1" applyFill="1" applyBorder="1" applyAlignment="1">
      <alignment horizontal="left" vertical="top"/>
    </xf>
    <xf numFmtId="0" fontId="2" fillId="2" borderId="22" xfId="0" applyFont="1" applyFill="1" applyBorder="1" applyAlignment="1">
      <alignment horizontal="left" vertical="center" indent="1"/>
    </xf>
    <xf numFmtId="182" fontId="2" fillId="2" borderId="12" xfId="0" applyNumberFormat="1" applyFont="1" applyFill="1" applyBorder="1" applyAlignment="1">
      <alignment horizontal="center" vertical="center"/>
    </xf>
    <xf numFmtId="0" fontId="1" fillId="2" borderId="22" xfId="0" applyFont="1" applyFill="1" applyBorder="1" applyAlignment="1">
      <alignment horizontal="left" wrapText="1" indent="1"/>
    </xf>
    <xf numFmtId="182" fontId="4" fillId="2" borderId="12" xfId="0" applyNumberFormat="1" applyFont="1" applyFill="1" applyBorder="1">
      <alignment vertical="center"/>
    </xf>
    <xf numFmtId="0" fontId="1" fillId="2" borderId="24" xfId="0" applyFont="1" applyFill="1" applyBorder="1" applyAlignment="1">
      <alignment horizontal="left" wrapText="1" indent="1"/>
    </xf>
    <xf numFmtId="0" fontId="1" fillId="2" borderId="24" xfId="0" applyFont="1" applyFill="1" applyBorder="1" applyAlignment="1">
      <alignment horizontal="left" vertical="center" wrapText="1" indent="1"/>
    </xf>
    <xf numFmtId="0" fontId="1" fillId="2" borderId="25" xfId="0" applyFont="1" applyFill="1" applyBorder="1" applyAlignment="1">
      <alignment horizontal="left" vertical="center" wrapText="1" indent="1"/>
    </xf>
    <xf numFmtId="182" fontId="4" fillId="2" borderId="9" xfId="0" applyNumberFormat="1" applyFont="1" applyFill="1" applyBorder="1">
      <alignment vertical="center"/>
    </xf>
    <xf numFmtId="0" fontId="1" fillId="2" borderId="27" xfId="0" applyFont="1" applyFill="1" applyBorder="1" applyAlignment="1">
      <alignment horizontal="left" vertical="center" wrapText="1"/>
    </xf>
    <xf numFmtId="182" fontId="4" fillId="3" borderId="28" xfId="1" applyNumberFormat="1" applyFont="1" applyFill="1" applyBorder="1">
      <alignment vertical="center"/>
    </xf>
    <xf numFmtId="178" fontId="4" fillId="0" borderId="38" xfId="1" applyNumberFormat="1" applyFont="1" applyFill="1" applyBorder="1">
      <alignment vertical="center"/>
    </xf>
    <xf numFmtId="0" fontId="4" fillId="2" borderId="93" xfId="0" applyFont="1" applyFill="1" applyBorder="1">
      <alignment vertical="center"/>
    </xf>
    <xf numFmtId="178" fontId="4" fillId="2" borderId="54" xfId="0" applyNumberFormat="1" applyFont="1" applyFill="1" applyBorder="1">
      <alignment vertical="center"/>
    </xf>
    <xf numFmtId="178" fontId="4" fillId="2" borderId="29" xfId="0" applyNumberFormat="1" applyFont="1" applyFill="1" applyBorder="1">
      <alignment vertical="center"/>
    </xf>
    <xf numFmtId="178" fontId="4" fillId="2" borderId="18" xfId="0" applyNumberFormat="1" applyFont="1" applyFill="1" applyBorder="1">
      <alignment vertical="center"/>
    </xf>
    <xf numFmtId="178" fontId="4" fillId="2" borderId="67" xfId="0" applyNumberFormat="1" applyFont="1" applyFill="1" applyBorder="1">
      <alignment vertical="center"/>
    </xf>
    <xf numFmtId="0" fontId="4" fillId="2" borderId="0" xfId="0" applyFont="1" applyFill="1" applyAlignment="1">
      <alignment horizontal="left" vertical="center" indent="2"/>
    </xf>
    <xf numFmtId="0" fontId="4" fillId="2" borderId="0" xfId="0" applyFont="1" applyFill="1" applyAlignment="1">
      <alignment horizontal="left" vertical="center" indent="1"/>
    </xf>
    <xf numFmtId="178" fontId="4" fillId="3" borderId="3" xfId="0" applyNumberFormat="1" applyFont="1" applyFill="1" applyBorder="1" applyAlignment="1">
      <alignment vertical="center"/>
    </xf>
    <xf numFmtId="0" fontId="1" fillId="4" borderId="38" xfId="3" applyNumberFormat="1" applyFont="1" applyFill="1" applyBorder="1" applyAlignment="1"/>
    <xf numFmtId="43" fontId="1" fillId="4" borderId="38" xfId="3" applyNumberFormat="1" applyFont="1" applyFill="1" applyBorder="1" applyAlignment="1"/>
    <xf numFmtId="182" fontId="2" fillId="4" borderId="7" xfId="0" applyNumberFormat="1" applyFont="1" applyFill="1" applyBorder="1" applyAlignment="1">
      <alignment horizontal="center" vertical="center"/>
    </xf>
    <xf numFmtId="182" fontId="4" fillId="3" borderId="54" xfId="1" applyNumberFormat="1" applyFont="1" applyFill="1" applyBorder="1" applyAlignment="1">
      <alignment horizontal="center" vertical="center"/>
    </xf>
    <xf numFmtId="182" fontId="4" fillId="4" borderId="7" xfId="0" applyNumberFormat="1" applyFont="1" applyFill="1" applyBorder="1">
      <alignment vertical="center"/>
    </xf>
    <xf numFmtId="182" fontId="4" fillId="3" borderId="23" xfId="1" applyNumberFormat="1" applyFont="1" applyFill="1" applyBorder="1" applyAlignment="1">
      <alignment horizontal="center" vertical="center"/>
    </xf>
    <xf numFmtId="182" fontId="4" fillId="2" borderId="7" xfId="0" applyNumberFormat="1" applyFont="1" applyFill="1" applyBorder="1">
      <alignment vertical="center"/>
    </xf>
    <xf numFmtId="182" fontId="4" fillId="2" borderId="90" xfId="0" applyNumberFormat="1" applyFont="1" applyFill="1" applyBorder="1">
      <alignment vertical="center"/>
    </xf>
    <xf numFmtId="182" fontId="4" fillId="3" borderId="29" xfId="1" applyNumberFormat="1" applyFont="1" applyFill="1" applyBorder="1" applyAlignment="1">
      <alignment horizontal="center" vertical="center"/>
    </xf>
    <xf numFmtId="178" fontId="4" fillId="0" borderId="39" xfId="1" applyNumberFormat="1" applyFont="1" applyFill="1" applyBorder="1">
      <alignment vertical="center"/>
    </xf>
    <xf numFmtId="176" fontId="4" fillId="3" borderId="58" xfId="1" applyNumberFormat="1" applyFont="1" applyFill="1" applyBorder="1" applyAlignment="1">
      <alignment horizontal="center" vertical="center"/>
    </xf>
    <xf numFmtId="10" fontId="6" fillId="3" borderId="54" xfId="3" applyNumberFormat="1" applyFont="1" applyFill="1" applyBorder="1" applyAlignment="1"/>
    <xf numFmtId="0" fontId="1" fillId="4" borderId="58" xfId="3" applyNumberFormat="1" applyFont="1" applyFill="1" applyBorder="1" applyAlignment="1"/>
    <xf numFmtId="0" fontId="1" fillId="7" borderId="3" xfId="0" applyFont="1" applyFill="1" applyBorder="1" applyAlignment="1">
      <alignment horizontal="center" vertical="center"/>
    </xf>
    <xf numFmtId="0" fontId="6" fillId="2" borderId="3" xfId="0" applyFont="1" applyFill="1" applyBorder="1" applyAlignment="1">
      <alignment horizontal="center"/>
    </xf>
    <xf numFmtId="0" fontId="4" fillId="2" borderId="3" xfId="2" applyFont="1" applyFill="1" applyBorder="1" applyAlignment="1" applyProtection="1"/>
    <xf numFmtId="0" fontId="4" fillId="0" borderId="3" xfId="2" applyFont="1" applyFill="1" applyBorder="1" applyAlignment="1" applyProtection="1"/>
    <xf numFmtId="0" fontId="4" fillId="0" borderId="12" xfId="0" applyFont="1" applyFill="1" applyBorder="1" applyAlignment="1">
      <alignment horizontal="center" vertical="center" wrapText="1"/>
    </xf>
    <xf numFmtId="184" fontId="2" fillId="0" borderId="0" xfId="0" applyNumberFormat="1" applyFont="1">
      <alignment vertical="center"/>
    </xf>
    <xf numFmtId="184" fontId="4" fillId="3" borderId="3" xfId="0" applyNumberFormat="1" applyFont="1" applyFill="1" applyBorder="1">
      <alignment vertical="center"/>
    </xf>
    <xf numFmtId="0" fontId="0" fillId="2" borderId="0" xfId="0" applyFont="1" applyFill="1">
      <alignment vertical="center"/>
    </xf>
    <xf numFmtId="0" fontId="7" fillId="2" borderId="1" xfId="11" applyFont="1" applyFill="1" applyBorder="1" applyAlignment="1">
      <alignment horizontal="centerContinuous" vertical="center"/>
    </xf>
    <xf numFmtId="0" fontId="7" fillId="2" borderId="0" xfId="11" applyFont="1" applyFill="1" applyBorder="1" applyAlignment="1">
      <alignment horizontal="centerContinuous" vertical="center"/>
    </xf>
    <xf numFmtId="0" fontId="16" fillId="8" borderId="3" xfId="11" applyFont="1" applyFill="1" applyBorder="1" applyAlignment="1">
      <alignment horizontal="center" vertical="center" wrapText="1"/>
    </xf>
    <xf numFmtId="9" fontId="16" fillId="8" borderId="3" xfId="11" applyNumberFormat="1" applyFont="1" applyFill="1" applyBorder="1" applyAlignment="1">
      <alignment horizontal="center" vertical="center" wrapText="1"/>
    </xf>
    <xf numFmtId="0" fontId="17" fillId="0" borderId="3" xfId="11" applyFont="1" applyFill="1" applyBorder="1" applyAlignment="1">
      <alignment horizontal="left" vertical="center" wrapText="1"/>
    </xf>
    <xf numFmtId="0" fontId="18" fillId="0" borderId="3" xfId="11" applyFont="1" applyFill="1" applyBorder="1" applyAlignment="1">
      <alignment horizontal="center" vertical="center" wrapText="1"/>
    </xf>
    <xf numFmtId="0" fontId="18" fillId="0" borderId="3" xfId="11" applyFont="1" applyFill="1" applyBorder="1" applyAlignment="1">
      <alignment horizontal="left" vertical="center" wrapText="1"/>
    </xf>
    <xf numFmtId="0" fontId="17" fillId="2" borderId="3" xfId="11" applyFont="1" applyFill="1" applyBorder="1" applyAlignment="1">
      <alignment horizontal="center" vertical="center" wrapText="1"/>
    </xf>
    <xf numFmtId="0" fontId="17" fillId="2" borderId="3" xfId="11" applyFont="1" applyFill="1" applyBorder="1" applyAlignment="1">
      <alignment horizontal="left" vertical="center" wrapText="1"/>
    </xf>
    <xf numFmtId="0" fontId="18" fillId="2" borderId="3" xfId="11" applyFont="1" applyFill="1" applyBorder="1" applyAlignment="1">
      <alignment vertical="center" wrapText="1"/>
    </xf>
    <xf numFmtId="0" fontId="4" fillId="0" borderId="3" xfId="11" applyFont="1" applyFill="1" applyBorder="1" applyAlignment="1">
      <alignment horizontal="left" vertical="center" wrapText="1"/>
    </xf>
    <xf numFmtId="0" fontId="18" fillId="2" borderId="3" xfId="11" applyNumberFormat="1" applyFont="1" applyFill="1" applyBorder="1" applyAlignment="1">
      <alignment horizontal="center" vertical="center" wrapText="1"/>
    </xf>
    <xf numFmtId="0" fontId="18" fillId="2" borderId="3" xfId="11" applyFont="1" applyFill="1" applyBorder="1" applyAlignment="1">
      <alignment horizontal="center" vertical="center" wrapText="1"/>
    </xf>
    <xf numFmtId="0" fontId="17" fillId="0" borderId="3" xfId="11" applyFont="1" applyFill="1" applyBorder="1" applyAlignment="1">
      <alignment horizontal="center" vertical="center" wrapText="1"/>
    </xf>
    <xf numFmtId="0" fontId="18" fillId="2" borderId="3" xfId="11" applyFont="1" applyFill="1" applyBorder="1" applyAlignment="1">
      <alignment horizontal="left" vertical="center" wrapText="1"/>
    </xf>
    <xf numFmtId="0" fontId="4" fillId="2" borderId="3" xfId="11" applyFont="1" applyFill="1" applyBorder="1" applyAlignment="1">
      <alignment horizontal="left" vertical="center" wrapText="1"/>
    </xf>
    <xf numFmtId="0" fontId="17" fillId="0" borderId="3" xfId="11" applyFont="1" applyFill="1" applyBorder="1" applyAlignment="1">
      <alignment vertical="center" wrapText="1"/>
    </xf>
    <xf numFmtId="0" fontId="20" fillId="0" borderId="3" xfId="11" applyFont="1" applyFill="1" applyBorder="1" applyAlignment="1">
      <alignment horizontal="center" vertical="center" wrapText="1"/>
    </xf>
    <xf numFmtId="0" fontId="21" fillId="2" borderId="0" xfId="0" applyFont="1" applyFill="1">
      <alignment vertical="center"/>
    </xf>
    <xf numFmtId="0" fontId="22" fillId="2" borderId="0" xfId="11" applyFont="1" applyFill="1" applyBorder="1" applyAlignment="1">
      <alignment horizontal="centerContinuous" vertical="center"/>
    </xf>
    <xf numFmtId="0" fontId="16" fillId="8" borderId="3" xfId="0" applyFont="1" applyFill="1" applyBorder="1" applyAlignment="1">
      <alignment horizontal="center" vertical="center"/>
    </xf>
    <xf numFmtId="0" fontId="4" fillId="0" borderId="10" xfId="0" applyFont="1" applyFill="1" applyBorder="1" applyAlignment="1">
      <alignment vertical="center"/>
    </xf>
    <xf numFmtId="9" fontId="4" fillId="0" borderId="3" xfId="3" applyFont="1" applyFill="1" applyBorder="1" applyAlignment="1">
      <alignment horizontal="center" vertical="center"/>
    </xf>
    <xf numFmtId="9" fontId="4" fillId="4" borderId="3" xfId="3" applyFont="1" applyFill="1" applyBorder="1" applyAlignment="1">
      <alignment horizontal="center" vertical="center"/>
    </xf>
    <xf numFmtId="43" fontId="4" fillId="0" borderId="3" xfId="1" applyFont="1" applyFill="1" applyBorder="1" applyAlignment="1">
      <alignment vertical="center"/>
    </xf>
    <xf numFmtId="0" fontId="4" fillId="0" borderId="3" xfId="0" applyFont="1" applyFill="1" applyBorder="1" applyAlignment="1">
      <alignment vertical="center" wrapText="1"/>
    </xf>
    <xf numFmtId="0" fontId="4" fillId="0" borderId="3" xfId="0" applyFont="1" applyFill="1" applyBorder="1" applyAlignment="1">
      <alignment vertical="center"/>
    </xf>
    <xf numFmtId="9" fontId="4" fillId="2" borderId="3" xfId="3" applyFont="1" applyFill="1" applyBorder="1" applyAlignment="1">
      <alignment horizontal="center" vertical="center"/>
    </xf>
    <xf numFmtId="0" fontId="6" fillId="0" borderId="3" xfId="0" applyFont="1" applyFill="1" applyBorder="1" applyAlignment="1">
      <alignment vertical="center"/>
    </xf>
    <xf numFmtId="0" fontId="6" fillId="2" borderId="3" xfId="0" applyFont="1" applyFill="1" applyBorder="1" applyAlignment="1">
      <alignment vertical="center"/>
    </xf>
    <xf numFmtId="9" fontId="4" fillId="2" borderId="3" xfId="0" applyNumberFormat="1" applyFont="1" applyFill="1" applyBorder="1" applyAlignment="1">
      <alignment horizontal="center" vertical="center"/>
    </xf>
    <xf numFmtId="43" fontId="2" fillId="0" borderId="3" xfId="1" applyFont="1" applyFill="1" applyBorder="1" applyAlignment="1">
      <alignment vertical="center"/>
    </xf>
    <xf numFmtId="0" fontId="7" fillId="0" borderId="0" xfId="0" applyFont="1" applyAlignment="1">
      <alignment horizontal="centerContinuous" vertical="center"/>
    </xf>
    <xf numFmtId="0" fontId="4" fillId="0" borderId="0" xfId="0" applyFont="1" applyAlignment="1">
      <alignment horizontal="centerContinuous" vertical="center"/>
    </xf>
    <xf numFmtId="0" fontId="23" fillId="8" borderId="3" xfId="0" applyFont="1" applyFill="1" applyBorder="1" applyAlignment="1">
      <alignment horizontal="center" vertical="center"/>
    </xf>
    <xf numFmtId="0" fontId="6" fillId="2" borderId="3" xfId="16" applyFont="1" applyFill="1" applyBorder="1" applyAlignment="1"/>
    <xf numFmtId="0" fontId="4" fillId="0" borderId="3" xfId="0" applyFont="1" applyFill="1" applyBorder="1" applyAlignment="1">
      <alignment horizontal="center" vertical="center"/>
    </xf>
    <xf numFmtId="0" fontId="4" fillId="2" borderId="3" xfId="16" applyFont="1" applyFill="1" applyBorder="1" applyAlignment="1"/>
    <xf numFmtId="0" fontId="4" fillId="0" borderId="3" xfId="0" applyFont="1" applyBorder="1">
      <alignment vertical="center"/>
    </xf>
    <xf numFmtId="0" fontId="4" fillId="0" borderId="3" xfId="0" applyFont="1" applyBorder="1" applyAlignment="1">
      <alignment horizontal="left" vertical="center" wrapText="1"/>
    </xf>
    <xf numFmtId="0" fontId="4" fillId="0" borderId="3" xfId="0" applyFont="1" applyFill="1" applyBorder="1" applyAlignment="1">
      <alignment horizontal="left" vertical="center" wrapText="1"/>
    </xf>
    <xf numFmtId="0" fontId="2" fillId="2" borderId="0" xfId="13" applyFont="1" applyFill="1" applyAlignment="1"/>
    <xf numFmtId="0" fontId="4" fillId="2" borderId="0" xfId="13" applyNumberFormat="1" applyFont="1" applyFill="1" applyAlignment="1"/>
    <xf numFmtId="0" fontId="24" fillId="2" borderId="0" xfId="13" applyFont="1" applyFill="1" applyAlignment="1"/>
    <xf numFmtId="0" fontId="25" fillId="2" borderId="0" xfId="13" applyFont="1" applyFill="1" applyAlignment="1">
      <alignment horizontal="center" vertical="center"/>
    </xf>
    <xf numFmtId="0" fontId="26" fillId="2" borderId="0" xfId="13" applyFont="1" applyFill="1" applyAlignment="1">
      <alignment vertical="center"/>
    </xf>
    <xf numFmtId="0" fontId="27" fillId="2" borderId="0" xfId="13" applyFont="1" applyFill="1" applyAlignment="1">
      <alignment vertical="center"/>
    </xf>
    <xf numFmtId="0" fontId="28" fillId="2" borderId="0" xfId="13" applyFont="1" applyFill="1" applyBorder="1" applyAlignment="1">
      <alignment horizontal="left" vertical="center" indent="2"/>
    </xf>
    <xf numFmtId="0" fontId="29" fillId="2" borderId="0" xfId="13" applyFont="1" applyFill="1" applyAlignment="1">
      <alignment vertical="top"/>
    </xf>
    <xf numFmtId="0" fontId="31" fillId="2" borderId="0" xfId="13" applyFont="1" applyFill="1" applyAlignment="1">
      <alignment vertical="center"/>
    </xf>
    <xf numFmtId="0" fontId="28" fillId="2" borderId="0" xfId="13" applyFont="1" applyFill="1" applyBorder="1" applyAlignment="1">
      <alignment horizontal="left" vertical="center"/>
    </xf>
    <xf numFmtId="0" fontId="27" fillId="2" borderId="0" xfId="13" applyFont="1" applyFill="1" applyAlignment="1">
      <alignment horizontal="center" vertical="center"/>
    </xf>
    <xf numFmtId="0" fontId="27" fillId="2" borderId="2" xfId="13" applyFont="1" applyFill="1" applyBorder="1" applyAlignment="1">
      <alignment vertical="center"/>
    </xf>
    <xf numFmtId="182" fontId="6" fillId="13" borderId="8" xfId="1" applyNumberFormat="1" applyFont="1" applyFill="1" applyBorder="1" applyAlignment="1">
      <alignment horizontal="right" vertical="center"/>
    </xf>
    <xf numFmtId="178" fontId="4" fillId="13" borderId="14" xfId="11" applyNumberFormat="1" applyFont="1" applyFill="1" applyBorder="1">
      <alignment vertical="center"/>
    </xf>
    <xf numFmtId="182" fontId="6" fillId="13" borderId="3" xfId="3" applyNumberFormat="1" applyFont="1" applyFill="1" applyBorder="1" applyAlignment="1">
      <alignment vertical="center"/>
    </xf>
    <xf numFmtId="10" fontId="6" fillId="13" borderId="3" xfId="3" applyNumberFormat="1" applyFont="1" applyFill="1" applyBorder="1" applyAlignment="1"/>
    <xf numFmtId="10" fontId="6" fillId="13" borderId="3" xfId="3" applyNumberFormat="1" applyFont="1" applyFill="1" applyBorder="1" applyAlignment="1">
      <alignment vertical="center"/>
    </xf>
    <xf numFmtId="178" fontId="6" fillId="13" borderId="3" xfId="3" applyNumberFormat="1" applyFont="1" applyFill="1" applyBorder="1" applyAlignment="1">
      <alignment vertical="center"/>
    </xf>
    <xf numFmtId="0" fontId="4" fillId="13" borderId="0" xfId="0" applyFont="1" applyFill="1">
      <alignment vertical="center"/>
    </xf>
    <xf numFmtId="182" fontId="6" fillId="13" borderId="3" xfId="3" applyNumberFormat="1" applyFont="1" applyFill="1" applyBorder="1" applyAlignment="1"/>
    <xf numFmtId="178" fontId="6" fillId="13" borderId="3" xfId="3" applyNumberFormat="1" applyFont="1" applyFill="1" applyBorder="1" applyAlignment="1"/>
    <xf numFmtId="0" fontId="1" fillId="13" borderId="24" xfId="0" applyFont="1" applyFill="1" applyBorder="1" applyAlignment="1">
      <alignment horizontal="left" wrapText="1" indent="1"/>
    </xf>
    <xf numFmtId="0" fontId="6" fillId="13" borderId="0" xfId="0" applyFont="1" applyFill="1">
      <alignment vertical="center"/>
    </xf>
    <xf numFmtId="3" fontId="1" fillId="13" borderId="24" xfId="0" applyNumberFormat="1" applyFont="1" applyFill="1" applyBorder="1" applyAlignment="1">
      <alignment horizontal="left" vertical="center" wrapText="1" indent="1"/>
    </xf>
    <xf numFmtId="3" fontId="2" fillId="13" borderId="24" xfId="0" applyNumberFormat="1" applyFont="1" applyFill="1" applyBorder="1" applyAlignment="1">
      <alignment horizontal="left" vertical="center" wrapText="1" indent="1"/>
    </xf>
    <xf numFmtId="0" fontId="2" fillId="13" borderId="24" xfId="0" applyFont="1" applyFill="1" applyBorder="1">
      <alignment vertical="center"/>
    </xf>
    <xf numFmtId="0" fontId="2" fillId="0" borderId="24" xfId="0" applyFont="1" applyFill="1" applyBorder="1">
      <alignment vertical="center"/>
    </xf>
    <xf numFmtId="182" fontId="6" fillId="0" borderId="3" xfId="3" applyNumberFormat="1" applyFont="1" applyFill="1" applyBorder="1" applyAlignment="1"/>
    <xf numFmtId="10" fontId="6" fillId="0" borderId="3" xfId="3" applyNumberFormat="1" applyFont="1" applyFill="1" applyBorder="1" applyAlignment="1"/>
    <xf numFmtId="178" fontId="6" fillId="0" borderId="3" xfId="3" applyNumberFormat="1" applyFont="1" applyFill="1" applyBorder="1" applyAlignment="1"/>
    <xf numFmtId="0" fontId="1" fillId="0" borderId="24" xfId="0" applyFont="1" applyFill="1" applyBorder="1" applyAlignment="1">
      <alignment horizontal="left" wrapText="1" indent="1"/>
    </xf>
    <xf numFmtId="0" fontId="6" fillId="0" borderId="0" xfId="0" applyFont="1" applyFill="1">
      <alignment vertical="center"/>
    </xf>
    <xf numFmtId="3" fontId="1" fillId="0" borderId="24" xfId="0" applyNumberFormat="1" applyFont="1" applyFill="1" applyBorder="1" applyAlignment="1">
      <alignment horizontal="left" vertical="center" wrapText="1" indent="1"/>
    </xf>
    <xf numFmtId="178" fontId="2" fillId="13" borderId="28" xfId="0" applyNumberFormat="1" applyFont="1" applyFill="1" applyBorder="1">
      <alignment vertical="center"/>
    </xf>
    <xf numFmtId="10" fontId="2" fillId="13" borderId="12" xfId="0" applyNumberFormat="1" applyFont="1" applyFill="1" applyBorder="1" applyAlignment="1">
      <alignment horizontal="center" vertical="center"/>
    </xf>
    <xf numFmtId="10" fontId="2" fillId="13" borderId="3" xfId="0" applyNumberFormat="1" applyFont="1" applyFill="1" applyBorder="1">
      <alignment vertical="center"/>
    </xf>
    <xf numFmtId="10" fontId="2" fillId="13" borderId="9" xfId="0" applyNumberFormat="1" applyFont="1" applyFill="1" applyBorder="1">
      <alignment vertical="center"/>
    </xf>
    <xf numFmtId="0" fontId="1" fillId="13" borderId="24" xfId="0" applyFont="1" applyFill="1" applyBorder="1" applyAlignment="1">
      <alignment horizontal="left" wrapText="1" indent="2"/>
    </xf>
    <xf numFmtId="0" fontId="28" fillId="13" borderId="2" xfId="13" applyFont="1" applyFill="1" applyBorder="1" applyAlignment="1">
      <alignment horizontal="center" vertical="center"/>
    </xf>
    <xf numFmtId="0" fontId="27" fillId="13" borderId="2" xfId="13" applyFont="1" applyFill="1" applyBorder="1" applyAlignment="1">
      <alignment vertical="center"/>
    </xf>
    <xf numFmtId="0" fontId="28" fillId="13" borderId="1" xfId="13" applyFont="1" applyFill="1" applyBorder="1" applyAlignment="1">
      <alignment vertical="center"/>
    </xf>
    <xf numFmtId="10" fontId="4" fillId="13" borderId="40" xfId="3" applyNumberFormat="1" applyFont="1" applyFill="1" applyBorder="1" applyAlignment="1">
      <alignment vertical="center"/>
    </xf>
    <xf numFmtId="10" fontId="2" fillId="0" borderId="3" xfId="0" applyNumberFormat="1" applyFont="1" applyFill="1" applyBorder="1">
      <alignment vertical="center"/>
    </xf>
    <xf numFmtId="0" fontId="2" fillId="2" borderId="67" xfId="0" applyFont="1" applyFill="1" applyBorder="1" applyAlignment="1">
      <alignment horizontal="center" vertical="center"/>
    </xf>
    <xf numFmtId="0" fontId="2" fillId="2" borderId="18" xfId="0" applyFont="1" applyFill="1" applyBorder="1" applyAlignment="1">
      <alignment horizontal="center" vertical="center"/>
    </xf>
    <xf numFmtId="0" fontId="1" fillId="0" borderId="3" xfId="11" applyFont="1" applyFill="1" applyBorder="1" applyAlignment="1">
      <alignment horizontal="center" vertical="center"/>
    </xf>
    <xf numFmtId="0" fontId="1" fillId="0" borderId="24" xfId="0" applyFont="1" applyFill="1" applyBorder="1" applyAlignment="1">
      <alignment horizontal="left" wrapText="1" indent="2"/>
    </xf>
    <xf numFmtId="0" fontId="1" fillId="13" borderId="24" xfId="0" applyFont="1" applyFill="1" applyBorder="1" applyAlignment="1">
      <alignment horizontal="left" vertical="center" wrapText="1" indent="1"/>
    </xf>
    <xf numFmtId="182" fontId="6" fillId="13" borderId="3" xfId="30" applyNumberFormat="1" applyFont="1" applyFill="1" applyBorder="1" applyAlignment="1"/>
    <xf numFmtId="182" fontId="4" fillId="13" borderId="3" xfId="0" applyNumberFormat="1" applyFont="1" applyFill="1" applyBorder="1">
      <alignment vertical="center"/>
    </xf>
    <xf numFmtId="0" fontId="1" fillId="0" borderId="92" xfId="0" applyFont="1" applyFill="1" applyBorder="1" applyAlignment="1">
      <alignment horizontal="center" vertical="center" wrapText="1"/>
    </xf>
    <xf numFmtId="182" fontId="2" fillId="0" borderId="30" xfId="0" applyNumberFormat="1" applyFont="1" applyFill="1" applyBorder="1" applyAlignment="1">
      <alignment vertical="center"/>
    </xf>
    <xf numFmtId="182" fontId="2" fillId="0" borderId="53" xfId="0" applyNumberFormat="1" applyFont="1" applyFill="1" applyBorder="1" applyAlignment="1">
      <alignment vertical="center"/>
    </xf>
    <xf numFmtId="182" fontId="4" fillId="0" borderId="53" xfId="0" applyNumberFormat="1" applyFont="1" applyFill="1" applyBorder="1" applyAlignment="1">
      <alignment vertical="center"/>
    </xf>
    <xf numFmtId="10" fontId="4" fillId="13" borderId="23" xfId="3" applyNumberFormat="1" applyFont="1" applyFill="1" applyBorder="1">
      <alignment vertical="center"/>
    </xf>
    <xf numFmtId="10" fontId="8" fillId="13" borderId="24" xfId="0" applyNumberFormat="1" applyFont="1" applyFill="1" applyBorder="1" applyAlignment="1">
      <alignment horizontal="center" vertical="center"/>
    </xf>
    <xf numFmtId="10" fontId="8" fillId="13" borderId="22" xfId="0" applyNumberFormat="1" applyFont="1" applyFill="1" applyBorder="1" applyAlignment="1">
      <alignment horizontal="center" vertical="center"/>
    </xf>
    <xf numFmtId="10" fontId="8" fillId="13" borderId="27" xfId="0" applyNumberFormat="1" applyFont="1" applyFill="1" applyBorder="1" applyAlignment="1">
      <alignment horizontal="center" vertical="center"/>
    </xf>
    <xf numFmtId="178" fontId="8" fillId="0" borderId="10" xfId="0" applyNumberFormat="1" applyFont="1" applyFill="1" applyBorder="1">
      <alignment vertical="center"/>
    </xf>
    <xf numFmtId="178" fontId="2" fillId="0" borderId="60" xfId="1" applyNumberFormat="1" applyFont="1" applyFill="1" applyBorder="1" applyAlignment="1">
      <alignment horizontal="center" vertical="center"/>
    </xf>
    <xf numFmtId="178" fontId="2" fillId="13" borderId="73" xfId="0" applyNumberFormat="1" applyFont="1" applyFill="1" applyBorder="1" applyAlignment="1">
      <alignment horizontal="right" vertical="center"/>
    </xf>
    <xf numFmtId="10" fontId="2" fillId="13" borderId="79" xfId="3" applyNumberFormat="1" applyFont="1" applyFill="1" applyBorder="1" applyAlignment="1">
      <alignment horizontal="center" vertical="center"/>
    </xf>
    <xf numFmtId="178" fontId="2" fillId="13" borderId="58" xfId="0" applyNumberFormat="1" applyFont="1" applyFill="1" applyBorder="1" applyAlignment="1">
      <alignment horizontal="right" vertical="center"/>
    </xf>
    <xf numFmtId="10" fontId="2" fillId="13" borderId="54" xfId="3" applyNumberFormat="1" applyFont="1" applyFill="1" applyBorder="1" applyAlignment="1">
      <alignment horizontal="center" vertical="center"/>
    </xf>
    <xf numFmtId="178" fontId="2" fillId="13" borderId="16" xfId="0" applyNumberFormat="1" applyFont="1" applyFill="1" applyBorder="1" applyAlignment="1">
      <alignment horizontal="center" vertical="center"/>
    </xf>
    <xf numFmtId="0" fontId="2" fillId="0" borderId="33" xfId="0" applyFont="1" applyFill="1" applyBorder="1">
      <alignment vertical="center"/>
    </xf>
    <xf numFmtId="182" fontId="4" fillId="0" borderId="13" xfId="0" applyNumberFormat="1" applyFont="1" applyFill="1" applyBorder="1">
      <alignment vertical="center"/>
    </xf>
    <xf numFmtId="182" fontId="2" fillId="13" borderId="3" xfId="0" applyNumberFormat="1" applyFont="1" applyFill="1" applyBorder="1" applyAlignment="1">
      <alignment horizontal="center" vertical="center"/>
    </xf>
    <xf numFmtId="0" fontId="2" fillId="2" borderId="0" xfId="0" applyNumberFormat="1" applyFont="1" applyFill="1" applyBorder="1" applyAlignment="1">
      <alignment horizontal="center" vertical="center"/>
    </xf>
    <xf numFmtId="0" fontId="2" fillId="13" borderId="22" xfId="0" applyFont="1" applyFill="1" applyBorder="1" applyAlignment="1">
      <alignment horizontal="center" vertical="center"/>
    </xf>
    <xf numFmtId="3" fontId="6" fillId="13" borderId="24" xfId="0" applyNumberFormat="1" applyFont="1" applyFill="1" applyBorder="1" applyAlignment="1">
      <alignment horizontal="left" vertical="center" wrapText="1"/>
    </xf>
    <xf numFmtId="0" fontId="1" fillId="13" borderId="50" xfId="0" applyFont="1" applyFill="1" applyBorder="1" applyAlignment="1">
      <alignment horizontal="center" vertical="center" wrapText="1"/>
    </xf>
    <xf numFmtId="178" fontId="4" fillId="13" borderId="3" xfId="1" applyNumberFormat="1" applyFont="1" applyFill="1" applyBorder="1" applyAlignment="1">
      <alignment vertical="center"/>
    </xf>
    <xf numFmtId="0" fontId="2" fillId="13" borderId="1" xfId="0" applyFont="1" applyFill="1" applyBorder="1" applyAlignment="1">
      <alignment horizontal="center" vertical="center"/>
    </xf>
    <xf numFmtId="0" fontId="6" fillId="13" borderId="24" xfId="0" applyFont="1" applyFill="1" applyBorder="1" applyAlignment="1">
      <alignment horizontal="left" vertical="center" indent="1"/>
    </xf>
    <xf numFmtId="10" fontId="4" fillId="13" borderId="14" xfId="0" applyNumberFormat="1" applyFont="1" applyFill="1" applyBorder="1" applyAlignment="1">
      <alignment vertical="center"/>
    </xf>
    <xf numFmtId="0" fontId="9" fillId="13" borderId="3" xfId="0" applyFont="1" applyFill="1" applyBorder="1" applyAlignment="1">
      <alignment horizontal="center" vertical="center"/>
    </xf>
    <xf numFmtId="0" fontId="1" fillId="13" borderId="3" xfId="11" applyFont="1" applyFill="1" applyBorder="1" applyAlignment="1">
      <alignment horizontal="left" vertical="center"/>
    </xf>
    <xf numFmtId="0" fontId="1" fillId="13" borderId="3" xfId="11" applyFont="1" applyFill="1" applyBorder="1">
      <alignment vertical="center"/>
    </xf>
    <xf numFmtId="0" fontId="6" fillId="13" borderId="3" xfId="11" applyFont="1" applyFill="1" applyBorder="1">
      <alignment vertical="center"/>
    </xf>
    <xf numFmtId="178" fontId="6" fillId="13" borderId="12" xfId="11" applyNumberFormat="1" applyFont="1" applyFill="1" applyBorder="1">
      <alignment vertical="center"/>
    </xf>
    <xf numFmtId="178" fontId="4" fillId="13" borderId="12" xfId="11" applyNumberFormat="1" applyFont="1" applyFill="1" applyBorder="1">
      <alignment vertical="center"/>
    </xf>
    <xf numFmtId="0" fontId="2" fillId="13" borderId="1" xfId="0" applyNumberFormat="1" applyFont="1" applyFill="1" applyBorder="1" applyAlignment="1">
      <alignment horizontal="center" vertical="center"/>
    </xf>
    <xf numFmtId="178" fontId="4" fillId="13" borderId="3" xfId="11" applyNumberFormat="1" applyFont="1" applyFill="1" applyBorder="1" applyAlignment="1">
      <alignment horizontal="center" vertical="center"/>
    </xf>
    <xf numFmtId="178" fontId="4" fillId="13" borderId="3" xfId="0" applyNumberFormat="1" applyFont="1" applyFill="1" applyBorder="1">
      <alignment vertical="center"/>
    </xf>
    <xf numFmtId="178" fontId="4" fillId="13" borderId="23" xfId="11" applyNumberFormat="1" applyFont="1" applyFill="1" applyBorder="1" applyAlignment="1">
      <alignment horizontal="center" vertical="center"/>
    </xf>
    <xf numFmtId="178" fontId="6" fillId="3" borderId="54" xfId="22" applyNumberFormat="1" applyFont="1" applyFill="1" applyBorder="1" applyAlignment="1">
      <alignment horizontal="right" vertical="center"/>
    </xf>
    <xf numFmtId="178" fontId="4" fillId="3" borderId="23" xfId="11" applyNumberFormat="1" applyFont="1" applyFill="1" applyBorder="1" applyAlignment="1">
      <alignment horizontal="right" vertical="center"/>
    </xf>
    <xf numFmtId="178" fontId="6" fillId="3" borderId="23" xfId="22" applyNumberFormat="1" applyFont="1" applyFill="1" applyBorder="1" applyAlignment="1">
      <alignment horizontal="right" vertical="center"/>
    </xf>
    <xf numFmtId="178" fontId="6" fillId="3" borderId="79" xfId="22" applyNumberFormat="1" applyFont="1" applyFill="1" applyBorder="1" applyAlignment="1">
      <alignment horizontal="right" vertical="center"/>
    </xf>
    <xf numFmtId="178" fontId="6" fillId="3" borderId="58" xfId="22" applyNumberFormat="1" applyFont="1" applyFill="1" applyBorder="1" applyAlignment="1">
      <alignment horizontal="right" vertical="center"/>
    </xf>
    <xf numFmtId="3" fontId="6" fillId="13" borderId="24" xfId="0" applyNumberFormat="1" applyFont="1" applyFill="1" applyBorder="1" applyAlignment="1">
      <alignment horizontal="left" vertical="center" wrapText="1" indent="1"/>
    </xf>
    <xf numFmtId="178" fontId="8" fillId="0" borderId="60" xfId="1" applyNumberFormat="1" applyFont="1" applyFill="1" applyBorder="1">
      <alignment vertical="center"/>
    </xf>
    <xf numFmtId="0" fontId="47" fillId="0" borderId="0" xfId="0" applyFont="1">
      <alignment vertical="center"/>
    </xf>
    <xf numFmtId="0" fontId="26" fillId="2" borderId="0" xfId="13" applyFont="1" applyFill="1" applyAlignment="1">
      <alignment horizontal="center" vertical="center"/>
    </xf>
    <xf numFmtId="0" fontId="30" fillId="2" borderId="0" xfId="13" applyFont="1" applyFill="1" applyAlignment="1">
      <alignment horizontal="center" vertical="center"/>
    </xf>
    <xf numFmtId="0" fontId="27" fillId="2" borderId="1" xfId="13" applyFont="1" applyFill="1" applyBorder="1" applyAlignment="1">
      <alignment horizontal="center" vertical="center"/>
    </xf>
    <xf numFmtId="0" fontId="4" fillId="0" borderId="3" xfId="0" applyFont="1" applyBorder="1" applyAlignment="1">
      <alignment horizontal="left" vertical="center" wrapText="1"/>
    </xf>
    <xf numFmtId="0" fontId="4" fillId="0" borderId="9" xfId="0" applyFont="1" applyBorder="1" applyAlignment="1">
      <alignment horizontal="center" vertical="center"/>
    </xf>
    <xf numFmtId="0" fontId="4" fillId="0" borderId="16" xfId="0" applyFont="1" applyBorder="1" applyAlignment="1">
      <alignment horizontal="center" vertical="center"/>
    </xf>
    <xf numFmtId="0" fontId="4" fillId="0" borderId="12" xfId="0" applyFont="1" applyBorder="1" applyAlignment="1">
      <alignment horizontal="center" vertical="center"/>
    </xf>
    <xf numFmtId="0" fontId="4" fillId="0" borderId="3" xfId="0" applyFont="1" applyBorder="1" applyAlignment="1">
      <alignment horizontal="center" vertical="center" wrapText="1"/>
    </xf>
    <xf numFmtId="0" fontId="4" fillId="0" borderId="9" xfId="0" applyFont="1" applyBorder="1" applyAlignment="1">
      <alignment horizontal="center" vertical="center" wrapText="1"/>
    </xf>
    <xf numFmtId="0" fontId="4" fillId="0" borderId="16" xfId="0" applyFont="1" applyBorder="1" applyAlignment="1">
      <alignment horizontal="center" vertical="center" wrapText="1"/>
    </xf>
    <xf numFmtId="0" fontId="4" fillId="0" borderId="12" xfId="0" applyFont="1" applyBorder="1" applyAlignment="1">
      <alignment horizontal="center" vertical="center" wrapText="1"/>
    </xf>
    <xf numFmtId="0" fontId="4" fillId="0" borderId="3" xfId="0" applyFont="1" applyBorder="1" applyAlignment="1">
      <alignment horizontal="left" vertical="center"/>
    </xf>
    <xf numFmtId="0" fontId="4" fillId="0" borderId="9" xfId="0" applyFont="1" applyBorder="1" applyAlignment="1">
      <alignment horizontal="left" vertical="center"/>
    </xf>
    <xf numFmtId="0" fontId="4" fillId="0" borderId="16" xfId="0" applyFont="1" applyBorder="1" applyAlignment="1">
      <alignment horizontal="left" vertical="center"/>
    </xf>
    <xf numFmtId="0" fontId="4" fillId="0" borderId="12" xfId="0" applyFont="1" applyBorder="1" applyAlignment="1">
      <alignment horizontal="left" vertical="center"/>
    </xf>
    <xf numFmtId="0" fontId="4" fillId="0" borderId="9" xfId="0" applyFont="1" applyBorder="1" applyAlignment="1">
      <alignment horizontal="left" vertical="center" wrapText="1"/>
    </xf>
    <xf numFmtId="0" fontId="4" fillId="0" borderId="16" xfId="0" applyFont="1" applyBorder="1" applyAlignment="1">
      <alignment horizontal="left" vertical="center" wrapText="1"/>
    </xf>
    <xf numFmtId="0" fontId="4" fillId="0" borderId="12" xfId="0" applyFont="1" applyBorder="1" applyAlignment="1">
      <alignment horizontal="left" vertical="center" wrapText="1"/>
    </xf>
    <xf numFmtId="0" fontId="23" fillId="8" borderId="3" xfId="0" applyFont="1" applyFill="1" applyBorder="1" applyAlignment="1">
      <alignment horizontal="center" vertical="center"/>
    </xf>
    <xf numFmtId="0" fontId="7" fillId="2" borderId="1" xfId="0" applyFont="1" applyFill="1" applyBorder="1" applyAlignment="1">
      <alignment horizontal="center" vertical="center"/>
    </xf>
    <xf numFmtId="0" fontId="16" fillId="8" borderId="3" xfId="0" applyFont="1" applyFill="1" applyBorder="1" applyAlignment="1">
      <alignment horizontal="center" vertical="center"/>
    </xf>
    <xf numFmtId="0" fontId="4" fillId="2" borderId="10" xfId="0" applyFont="1" applyFill="1" applyBorder="1" applyAlignment="1">
      <alignment horizontal="center" vertical="center"/>
    </xf>
    <xf numFmtId="0" fontId="4" fillId="2" borderId="11" xfId="0" applyFont="1" applyFill="1" applyBorder="1" applyAlignment="1">
      <alignment horizontal="center" vertical="center"/>
    </xf>
    <xf numFmtId="0" fontId="4" fillId="2" borderId="3" xfId="0" applyFont="1" applyFill="1" applyBorder="1" applyAlignment="1">
      <alignment horizontal="center" vertical="center"/>
    </xf>
    <xf numFmtId="0" fontId="4" fillId="2" borderId="9" xfId="0" applyFont="1" applyFill="1" applyBorder="1" applyAlignment="1">
      <alignment horizontal="center" vertical="center"/>
    </xf>
    <xf numFmtId="0" fontId="4" fillId="2" borderId="16" xfId="0" applyFont="1" applyFill="1" applyBorder="1" applyAlignment="1">
      <alignment horizontal="center" vertical="center"/>
    </xf>
    <xf numFmtId="0" fontId="4" fillId="2" borderId="12" xfId="0" applyFont="1" applyFill="1" applyBorder="1" applyAlignment="1">
      <alignment horizontal="center" vertical="center"/>
    </xf>
    <xf numFmtId="0" fontId="4" fillId="2" borderId="9" xfId="0" applyFont="1" applyFill="1" applyBorder="1" applyAlignment="1">
      <alignment horizontal="center" vertical="center" wrapText="1"/>
    </xf>
    <xf numFmtId="0" fontId="4" fillId="2" borderId="16" xfId="0" applyFont="1" applyFill="1" applyBorder="1" applyAlignment="1">
      <alignment horizontal="center" vertical="center" wrapText="1"/>
    </xf>
    <xf numFmtId="0" fontId="16" fillId="8" borderId="3" xfId="11" applyFont="1" applyFill="1" applyBorder="1" applyAlignment="1">
      <alignment horizontal="center" vertical="center" wrapText="1"/>
    </xf>
    <xf numFmtId="0" fontId="18" fillId="0" borderId="3" xfId="11" applyFont="1" applyFill="1" applyBorder="1" applyAlignment="1">
      <alignment horizontal="center" vertical="center" wrapText="1"/>
    </xf>
    <xf numFmtId="0" fontId="18" fillId="0" borderId="3" xfId="11" applyFont="1" applyFill="1" applyBorder="1" applyAlignment="1">
      <alignment horizontal="left" vertical="center" wrapText="1"/>
    </xf>
    <xf numFmtId="0" fontId="18" fillId="2" borderId="3" xfId="11" applyFont="1" applyFill="1" applyBorder="1" applyAlignment="1">
      <alignment horizontal="center" vertical="center" wrapText="1"/>
    </xf>
    <xf numFmtId="0" fontId="17" fillId="0" borderId="3" xfId="11" applyFont="1" applyFill="1" applyBorder="1" applyAlignment="1">
      <alignment horizontal="center" vertical="center" wrapText="1"/>
    </xf>
    <xf numFmtId="0" fontId="19" fillId="0" borderId="3" xfId="11" applyFont="1" applyFill="1" applyBorder="1" applyAlignment="1">
      <alignment horizontal="center" vertical="center" wrapText="1"/>
    </xf>
    <xf numFmtId="0" fontId="20" fillId="0" borderId="3" xfId="11" applyFont="1" applyFill="1" applyBorder="1" applyAlignment="1">
      <alignment horizontal="center" vertical="center" wrapText="1"/>
    </xf>
    <xf numFmtId="0" fontId="17" fillId="2" borderId="9" xfId="11" applyFont="1" applyFill="1" applyBorder="1" applyAlignment="1">
      <alignment horizontal="center" vertical="center" wrapText="1"/>
    </xf>
    <xf numFmtId="0" fontId="17" fillId="2" borderId="16" xfId="11" applyFont="1" applyFill="1" applyBorder="1" applyAlignment="1">
      <alignment horizontal="center" vertical="center" wrapText="1"/>
    </xf>
    <xf numFmtId="0" fontId="17" fillId="2" borderId="12" xfId="11" applyFont="1" applyFill="1" applyBorder="1" applyAlignment="1">
      <alignment horizontal="center" vertical="center" wrapText="1"/>
    </xf>
    <xf numFmtId="0" fontId="17" fillId="2" borderId="3" xfId="11" applyFont="1" applyFill="1" applyBorder="1" applyAlignment="1">
      <alignment horizontal="center" vertical="center" wrapText="1"/>
    </xf>
    <xf numFmtId="0" fontId="18" fillId="0" borderId="10" xfId="11" applyFont="1" applyFill="1" applyBorder="1" applyAlignment="1">
      <alignment horizontal="center" vertical="center" wrapText="1"/>
    </xf>
    <xf numFmtId="0" fontId="18" fillId="0" borderId="2" xfId="11" applyFont="1" applyFill="1" applyBorder="1" applyAlignment="1">
      <alignment horizontal="center" vertical="center" wrapText="1"/>
    </xf>
    <xf numFmtId="0" fontId="6" fillId="2" borderId="9" xfId="0" applyFont="1" applyFill="1" applyBorder="1" applyAlignment="1">
      <alignment horizontal="center" vertical="center" wrapText="1"/>
    </xf>
    <xf numFmtId="0" fontId="6" fillId="2" borderId="16" xfId="0" applyFont="1" applyFill="1" applyBorder="1" applyAlignment="1">
      <alignment horizontal="center" vertical="center" wrapText="1"/>
    </xf>
    <xf numFmtId="0" fontId="6" fillId="2" borderId="12" xfId="0" applyFont="1" applyFill="1" applyBorder="1" applyAlignment="1">
      <alignment horizontal="center" vertical="center" wrapText="1"/>
    </xf>
    <xf numFmtId="0" fontId="4" fillId="2" borderId="12" xfId="0" applyFont="1" applyFill="1" applyBorder="1" applyAlignment="1">
      <alignment horizontal="center" vertical="center" wrapText="1"/>
    </xf>
    <xf numFmtId="0" fontId="4" fillId="0" borderId="9" xfId="0" applyFont="1" applyFill="1" applyBorder="1" applyAlignment="1">
      <alignment horizontal="center" vertical="center" wrapText="1"/>
    </xf>
    <xf numFmtId="0" fontId="4" fillId="0" borderId="16"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2" fillId="2" borderId="50" xfId="0" applyFont="1" applyFill="1" applyBorder="1" applyAlignment="1">
      <alignment horizontal="center" vertical="center"/>
    </xf>
    <xf numFmtId="0" fontId="2" fillId="2" borderId="51" xfId="0" applyFont="1" applyFill="1" applyBorder="1" applyAlignment="1">
      <alignment horizontal="center" vertical="center"/>
    </xf>
    <xf numFmtId="10" fontId="4" fillId="3" borderId="28" xfId="3" applyNumberFormat="1" applyFont="1" applyFill="1" applyBorder="1" applyAlignment="1">
      <alignment horizontal="center" vertical="center"/>
    </xf>
    <xf numFmtId="10" fontId="4" fillId="3" borderId="29" xfId="3" applyNumberFormat="1" applyFont="1" applyFill="1" applyBorder="1" applyAlignment="1">
      <alignment horizontal="center" vertical="center"/>
    </xf>
    <xf numFmtId="0" fontId="14" fillId="2" borderId="30" xfId="0" applyFont="1" applyFill="1" applyBorder="1" applyAlignment="1">
      <alignment horizontal="center" vertical="center"/>
    </xf>
    <xf numFmtId="0" fontId="14" fillId="2" borderId="53" xfId="0" applyFont="1" applyFill="1" applyBorder="1" applyAlignment="1">
      <alignment horizontal="center" vertical="center"/>
    </xf>
    <xf numFmtId="0" fontId="14" fillId="2" borderId="48" xfId="0" applyFont="1" applyFill="1" applyBorder="1" applyAlignment="1">
      <alignment horizontal="center" vertical="center"/>
    </xf>
    <xf numFmtId="0" fontId="14" fillId="2" borderId="24"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22" xfId="0" applyFont="1" applyFill="1" applyBorder="1" applyAlignment="1">
      <alignment horizontal="center" vertical="center"/>
    </xf>
    <xf numFmtId="0" fontId="4" fillId="2" borderId="70" xfId="0" applyFont="1" applyFill="1" applyBorder="1" applyAlignment="1">
      <alignment horizontal="center" vertical="center"/>
    </xf>
    <xf numFmtId="0" fontId="4" fillId="2" borderId="63" xfId="0" applyFont="1" applyFill="1" applyBorder="1" applyAlignment="1">
      <alignment horizontal="center" vertical="center"/>
    </xf>
    <xf numFmtId="0" fontId="4" fillId="2" borderId="62" xfId="0" applyFont="1" applyFill="1" applyBorder="1" applyAlignment="1">
      <alignment horizontal="center" vertical="center"/>
    </xf>
    <xf numFmtId="0" fontId="4" fillId="2" borderId="48" xfId="0" applyFont="1" applyFill="1" applyBorder="1" applyAlignment="1">
      <alignment horizontal="center" vertical="center"/>
    </xf>
    <xf numFmtId="0" fontId="4" fillId="2" borderId="24" xfId="0" applyFont="1" applyFill="1" applyBorder="1" applyAlignment="1">
      <alignment horizontal="center" vertical="center"/>
    </xf>
    <xf numFmtId="3" fontId="14" fillId="2" borderId="64" xfId="0" applyNumberFormat="1" applyFont="1" applyFill="1" applyBorder="1" applyAlignment="1">
      <alignment horizontal="center" vertical="center"/>
    </xf>
    <xf numFmtId="0" fontId="14" fillId="2" borderId="72" xfId="0" applyFont="1" applyFill="1" applyBorder="1" applyAlignment="1">
      <alignment horizontal="center" vertical="center"/>
    </xf>
    <xf numFmtId="0" fontId="2" fillId="2" borderId="18" xfId="0" applyFont="1" applyFill="1" applyBorder="1" applyAlignment="1">
      <alignment horizontal="center" vertical="center" wrapText="1"/>
    </xf>
    <xf numFmtId="0" fontId="2" fillId="2" borderId="12" xfId="0" applyFont="1" applyFill="1" applyBorder="1" applyAlignment="1">
      <alignment horizontal="center" vertical="center"/>
    </xf>
    <xf numFmtId="0" fontId="2" fillId="2" borderId="67" xfId="0" applyFont="1" applyFill="1" applyBorder="1" applyAlignment="1">
      <alignment horizontal="center" vertical="center"/>
    </xf>
    <xf numFmtId="0" fontId="2" fillId="2" borderId="54" xfId="0" applyFont="1" applyFill="1" applyBorder="1" applyAlignment="1">
      <alignment horizontal="center" vertical="center"/>
    </xf>
    <xf numFmtId="0" fontId="5" fillId="0" borderId="0" xfId="11" applyFont="1" applyAlignment="1">
      <alignment horizontal="center" vertical="center"/>
    </xf>
    <xf numFmtId="3" fontId="14" fillId="2" borderId="50" xfId="0" applyNumberFormat="1" applyFont="1" applyFill="1" applyBorder="1" applyAlignment="1">
      <alignment horizontal="center" vertical="center"/>
    </xf>
    <xf numFmtId="0" fontId="4" fillId="0" borderId="66" xfId="11" applyFont="1" applyFill="1" applyBorder="1" applyAlignment="1">
      <alignment horizontal="center" vertical="center"/>
    </xf>
    <xf numFmtId="0" fontId="4" fillId="0" borderId="84" xfId="11" applyFont="1" applyFill="1" applyBorder="1" applyAlignment="1">
      <alignment horizontal="center" vertical="center"/>
    </xf>
    <xf numFmtId="0" fontId="4" fillId="0" borderId="42" xfId="11" applyFont="1" applyFill="1" applyBorder="1" applyAlignment="1">
      <alignment horizontal="center" vertical="center"/>
    </xf>
    <xf numFmtId="0" fontId="2" fillId="2" borderId="29" xfId="0" applyFont="1" applyFill="1" applyBorder="1" applyAlignment="1">
      <alignment horizontal="center" vertical="center"/>
    </xf>
    <xf numFmtId="0" fontId="2" fillId="2" borderId="41" xfId="0" applyFont="1" applyFill="1" applyBorder="1" applyAlignment="1">
      <alignment horizontal="center" vertical="center"/>
    </xf>
    <xf numFmtId="0" fontId="2" fillId="2" borderId="89" xfId="0" applyFont="1" applyFill="1" applyBorder="1" applyAlignment="1">
      <alignment horizontal="center" vertical="center"/>
    </xf>
    <xf numFmtId="0" fontId="2" fillId="2" borderId="42" xfId="0" applyFont="1" applyFill="1" applyBorder="1" applyAlignment="1">
      <alignment horizontal="center" vertical="center"/>
    </xf>
    <xf numFmtId="0" fontId="2" fillId="2" borderId="56" xfId="0" applyFont="1" applyFill="1" applyBorder="1" applyAlignment="1">
      <alignment horizontal="center" vertical="center"/>
    </xf>
    <xf numFmtId="185" fontId="4" fillId="2" borderId="28" xfId="0" applyNumberFormat="1" applyFont="1" applyFill="1" applyBorder="1" applyAlignment="1">
      <alignment horizontal="center" vertical="center"/>
    </xf>
    <xf numFmtId="185" fontId="4" fillId="2" borderId="29" xfId="0" applyNumberFormat="1" applyFont="1" applyFill="1" applyBorder="1" applyAlignment="1">
      <alignment horizontal="center" vertical="center"/>
    </xf>
    <xf numFmtId="0" fontId="2" fillId="0" borderId="30" xfId="11" applyFont="1" applyFill="1" applyBorder="1" applyAlignment="1">
      <alignment horizontal="center" vertical="center"/>
    </xf>
    <xf numFmtId="0" fontId="2" fillId="0" borderId="49" xfId="11" applyFont="1" applyFill="1" applyBorder="1" applyAlignment="1">
      <alignment horizontal="center" vertical="center"/>
    </xf>
    <xf numFmtId="0" fontId="4" fillId="0" borderId="53" xfId="11" applyFont="1" applyFill="1" applyBorder="1" applyAlignment="1">
      <alignment horizontal="center" vertical="center"/>
    </xf>
    <xf numFmtId="0" fontId="4" fillId="0" borderId="11" xfId="11" applyFont="1" applyFill="1" applyBorder="1" applyAlignment="1">
      <alignment horizontal="center" vertical="center"/>
    </xf>
    <xf numFmtId="0" fontId="1" fillId="2" borderId="48" xfId="16" applyFont="1" applyFill="1" applyBorder="1" applyAlignment="1">
      <alignment horizontal="center"/>
    </xf>
    <xf numFmtId="0" fontId="1" fillId="2" borderId="27" xfId="16" applyFont="1" applyFill="1" applyBorder="1" applyAlignment="1">
      <alignment horizontal="center"/>
    </xf>
    <xf numFmtId="0" fontId="2" fillId="2" borderId="43" xfId="0" applyFont="1" applyFill="1" applyBorder="1" applyAlignment="1">
      <alignment horizontal="center" vertical="center"/>
    </xf>
    <xf numFmtId="0" fontId="2" fillId="2" borderId="84" xfId="0" applyFont="1" applyFill="1" applyBorder="1" applyAlignment="1">
      <alignment horizontal="center" vertical="center"/>
    </xf>
    <xf numFmtId="0" fontId="2" fillId="2" borderId="43" xfId="0" applyFont="1" applyFill="1" applyBorder="1" applyAlignment="1">
      <alignment horizontal="center" vertical="center" wrapText="1"/>
    </xf>
    <xf numFmtId="0" fontId="2" fillId="2" borderId="37" xfId="0" applyFont="1" applyFill="1" applyBorder="1" applyAlignment="1">
      <alignment horizontal="center" vertical="center" wrapText="1"/>
    </xf>
    <xf numFmtId="0" fontId="2" fillId="2" borderId="17" xfId="0" applyFont="1" applyFill="1" applyBorder="1" applyAlignment="1">
      <alignment horizontal="center" vertical="center" wrapText="1"/>
    </xf>
    <xf numFmtId="0" fontId="4" fillId="2" borderId="50" xfId="0" applyFont="1" applyFill="1" applyBorder="1" applyAlignment="1">
      <alignment horizontal="center" vertical="center"/>
    </xf>
    <xf numFmtId="0" fontId="4" fillId="2" borderId="28" xfId="0" applyFont="1" applyFill="1" applyBorder="1" applyAlignment="1">
      <alignment horizontal="center" vertical="center"/>
    </xf>
    <xf numFmtId="0" fontId="14" fillId="2" borderId="17" xfId="0" applyFont="1" applyFill="1" applyBorder="1" applyAlignment="1">
      <alignment horizontal="center" vertical="center"/>
    </xf>
    <xf numFmtId="0" fontId="14" fillId="2" borderId="22" xfId="0" applyFont="1" applyFill="1" applyBorder="1" applyAlignment="1">
      <alignment horizontal="center" vertical="center"/>
    </xf>
    <xf numFmtId="0" fontId="1" fillId="0" borderId="30" xfId="21" applyFont="1" applyFill="1" applyBorder="1" applyAlignment="1">
      <alignment horizontal="center" vertical="center"/>
    </xf>
    <xf numFmtId="0" fontId="1" fillId="0" borderId="53" xfId="21" applyFont="1" applyFill="1" applyBorder="1" applyAlignment="1">
      <alignment horizontal="center" vertical="center"/>
    </xf>
    <xf numFmtId="3" fontId="14" fillId="2" borderId="19" xfId="0" applyNumberFormat="1" applyFont="1" applyFill="1" applyBorder="1" applyAlignment="1">
      <alignment horizontal="center" vertical="center"/>
    </xf>
    <xf numFmtId="3" fontId="14" fillId="2" borderId="20" xfId="0" applyNumberFormat="1" applyFont="1" applyFill="1" applyBorder="1" applyAlignment="1">
      <alignment horizontal="center" vertical="center"/>
    </xf>
    <xf numFmtId="3" fontId="14" fillId="2" borderId="49" xfId="0" applyNumberFormat="1" applyFont="1" applyFill="1" applyBorder="1" applyAlignment="1">
      <alignment horizontal="center" vertical="center"/>
    </xf>
    <xf numFmtId="3" fontId="14" fillId="2" borderId="21" xfId="0" applyNumberFormat="1" applyFont="1" applyFill="1" applyBorder="1" applyAlignment="1">
      <alignment horizontal="center" vertical="center"/>
    </xf>
    <xf numFmtId="0" fontId="2" fillId="2" borderId="19" xfId="0" applyFont="1" applyFill="1" applyBorder="1" applyAlignment="1">
      <alignment horizontal="center" vertical="center"/>
    </xf>
    <xf numFmtId="0" fontId="2" fillId="2" borderId="20" xfId="0" applyFont="1" applyFill="1" applyBorder="1" applyAlignment="1">
      <alignment horizontal="center" vertical="center"/>
    </xf>
    <xf numFmtId="0" fontId="2" fillId="2" borderId="49" xfId="0" applyFont="1" applyFill="1" applyBorder="1" applyAlignment="1">
      <alignment horizontal="center" vertical="center"/>
    </xf>
    <xf numFmtId="0" fontId="1" fillId="0" borderId="50" xfId="21" applyFont="1" applyFill="1" applyBorder="1" applyAlignment="1">
      <alignment horizontal="center" vertical="center"/>
    </xf>
    <xf numFmtId="0" fontId="1" fillId="0" borderId="51" xfId="21" applyFont="1" applyFill="1" applyBorder="1" applyAlignment="1">
      <alignment horizontal="center" vertical="center"/>
    </xf>
    <xf numFmtId="0" fontId="1" fillId="0" borderId="20" xfId="21" applyFont="1" applyFill="1" applyBorder="1" applyAlignment="1">
      <alignment horizontal="center" vertical="center"/>
    </xf>
    <xf numFmtId="0" fontId="1" fillId="0" borderId="21" xfId="21" applyFont="1" applyFill="1" applyBorder="1" applyAlignment="1">
      <alignment horizontal="center" vertical="center"/>
    </xf>
    <xf numFmtId="0" fontId="2" fillId="2" borderId="21" xfId="0" applyFont="1" applyFill="1" applyBorder="1" applyAlignment="1">
      <alignment horizontal="center" vertical="center"/>
    </xf>
    <xf numFmtId="0" fontId="2" fillId="2" borderId="51" xfId="0" applyFont="1" applyFill="1" applyBorder="1" applyAlignment="1">
      <alignment horizontal="center" vertical="center" wrapText="1"/>
    </xf>
    <xf numFmtId="0" fontId="2" fillId="2" borderId="23" xfId="0" applyFont="1" applyFill="1" applyBorder="1" applyAlignment="1">
      <alignment horizontal="center" vertical="center"/>
    </xf>
    <xf numFmtId="0" fontId="2" fillId="0" borderId="59" xfId="0" applyFont="1" applyBorder="1" applyAlignment="1">
      <alignment horizontal="center" vertical="center"/>
    </xf>
    <xf numFmtId="0" fontId="2" fillId="0" borderId="61" xfId="0" applyFont="1" applyBorder="1" applyAlignment="1">
      <alignment horizontal="center" vertical="center"/>
    </xf>
    <xf numFmtId="0" fontId="1" fillId="2" borderId="48" xfId="16" applyFont="1" applyFill="1" applyBorder="1" applyAlignment="1">
      <alignment horizontal="center" vertical="center"/>
    </xf>
    <xf numFmtId="0" fontId="1" fillId="2" borderId="24" xfId="16" applyFont="1" applyFill="1" applyBorder="1" applyAlignment="1">
      <alignment horizontal="center" vertical="center"/>
    </xf>
    <xf numFmtId="0" fontId="2" fillId="2" borderId="66" xfId="0" applyFont="1" applyFill="1" applyBorder="1" applyAlignment="1">
      <alignment horizontal="center" vertical="center"/>
    </xf>
    <xf numFmtId="0" fontId="2" fillId="2" borderId="52" xfId="0" applyFont="1" applyFill="1" applyBorder="1" applyAlignment="1">
      <alignment horizontal="center" vertical="center"/>
    </xf>
    <xf numFmtId="182" fontId="2" fillId="3" borderId="81" xfId="0" applyNumberFormat="1" applyFont="1" applyFill="1" applyBorder="1" applyAlignment="1">
      <alignment horizontal="center" vertical="center"/>
    </xf>
    <xf numFmtId="182" fontId="2" fillId="3" borderId="63" xfId="0" applyNumberFormat="1" applyFont="1" applyFill="1" applyBorder="1" applyAlignment="1">
      <alignment horizontal="center" vertical="center"/>
    </xf>
    <xf numFmtId="0" fontId="2" fillId="2" borderId="80" xfId="0" applyFont="1" applyFill="1" applyBorder="1" applyAlignment="1">
      <alignment horizontal="center" vertical="center"/>
    </xf>
    <xf numFmtId="0" fontId="2" fillId="2" borderId="7" xfId="0" applyFont="1" applyFill="1" applyBorder="1" applyAlignment="1">
      <alignment horizontal="center" vertical="center"/>
    </xf>
    <xf numFmtId="10" fontId="2" fillId="3" borderId="81" xfId="3" applyNumberFormat="1" applyFont="1" applyFill="1" applyBorder="1" applyAlignment="1">
      <alignment horizontal="center" vertical="center"/>
    </xf>
    <xf numFmtId="10" fontId="2" fillId="3" borderId="63" xfId="3" applyNumberFormat="1" applyFont="1" applyFill="1" applyBorder="1" applyAlignment="1">
      <alignment horizontal="center" vertical="center"/>
    </xf>
    <xf numFmtId="0" fontId="2" fillId="2" borderId="18"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8" xfId="0" applyFont="1" applyFill="1" applyBorder="1" applyAlignment="1">
      <alignment horizontal="center" vertical="center" wrapText="1"/>
    </xf>
    <xf numFmtId="0" fontId="2" fillId="2" borderId="24" xfId="0" applyFont="1" applyFill="1" applyBorder="1" applyAlignment="1">
      <alignment horizontal="center" vertical="center"/>
    </xf>
    <xf numFmtId="0" fontId="2" fillId="2" borderId="50" xfId="0" applyFont="1" applyFill="1" applyBorder="1" applyAlignment="1">
      <alignment horizontal="center" vertical="center" wrapText="1"/>
    </xf>
    <xf numFmtId="43" fontId="4" fillId="4" borderId="70" xfId="1" applyFont="1" applyFill="1" applyBorder="1" applyAlignment="1">
      <alignment horizontal="center" vertical="center"/>
    </xf>
    <xf numFmtId="43" fontId="4" fillId="4" borderId="62" xfId="1" applyFont="1" applyFill="1" applyBorder="1" applyAlignment="1">
      <alignment horizontal="center" vertical="center"/>
    </xf>
    <xf numFmtId="43" fontId="4" fillId="4" borderId="77" xfId="1" applyFont="1" applyFill="1" applyBorder="1" applyAlignment="1">
      <alignment horizontal="center" vertical="center"/>
    </xf>
    <xf numFmtId="14" fontId="1" fillId="0" borderId="70" xfId="22" applyNumberFormat="1" applyFont="1" applyFill="1" applyBorder="1" applyAlignment="1">
      <alignment horizontal="center" vertical="center" wrapText="1"/>
    </xf>
    <xf numFmtId="14" fontId="1" fillId="0" borderId="63" xfId="22" applyNumberFormat="1" applyFont="1" applyFill="1" applyBorder="1" applyAlignment="1">
      <alignment horizontal="center" vertical="center" wrapText="1"/>
    </xf>
    <xf numFmtId="177" fontId="7" fillId="2" borderId="0" xfId="11" applyNumberFormat="1" applyFont="1" applyFill="1" applyAlignment="1">
      <alignment horizontal="center" vertical="center"/>
    </xf>
    <xf numFmtId="14" fontId="1" fillId="0" borderId="30" xfId="22" applyNumberFormat="1" applyFont="1" applyFill="1" applyBorder="1" applyAlignment="1">
      <alignment horizontal="center" vertical="center"/>
    </xf>
    <xf numFmtId="14" fontId="1" fillId="0" borderId="20" xfId="22" applyNumberFormat="1" applyFont="1" applyFill="1" applyBorder="1" applyAlignment="1">
      <alignment horizontal="center" vertical="center"/>
    </xf>
    <xf numFmtId="14" fontId="1" fillId="0" borderId="48" xfId="22" applyNumberFormat="1" applyFont="1" applyFill="1" applyBorder="1" applyAlignment="1">
      <alignment horizontal="center" vertical="center"/>
    </xf>
    <xf numFmtId="14" fontId="1" fillId="0" borderId="50" xfId="22" applyNumberFormat="1" applyFont="1" applyFill="1" applyBorder="1" applyAlignment="1">
      <alignment horizontal="center" vertical="center"/>
    </xf>
    <xf numFmtId="14" fontId="1" fillId="0" borderId="19" xfId="22" applyNumberFormat="1" applyFont="1" applyFill="1" applyBorder="1" applyAlignment="1">
      <alignment horizontal="center" vertical="center"/>
    </xf>
    <xf numFmtId="14" fontId="1" fillId="0" borderId="51" xfId="22" applyNumberFormat="1" applyFont="1" applyFill="1" applyBorder="1" applyAlignment="1">
      <alignment horizontal="center" vertical="center"/>
    </xf>
    <xf numFmtId="0" fontId="6" fillId="0" borderId="41" xfId="11" applyFont="1" applyFill="1" applyBorder="1" applyAlignment="1">
      <alignment horizontal="center" vertical="center"/>
    </xf>
    <xf numFmtId="0" fontId="6" fillId="0" borderId="42" xfId="11" applyFont="1" applyFill="1" applyBorder="1" applyAlignment="1">
      <alignment horizontal="center" vertical="center"/>
    </xf>
    <xf numFmtId="0" fontId="6" fillId="2" borderId="75" xfId="11" applyFont="1" applyFill="1" applyBorder="1" applyAlignment="1">
      <alignment horizontal="center" vertical="center"/>
    </xf>
    <xf numFmtId="0" fontId="6" fillId="2" borderId="76" xfId="11" applyFont="1" applyFill="1" applyBorder="1" applyAlignment="1">
      <alignment horizontal="center" vertical="center"/>
    </xf>
    <xf numFmtId="0" fontId="4" fillId="4" borderId="68" xfId="3" applyNumberFormat="1" applyFont="1" applyFill="1" applyBorder="1" applyAlignment="1">
      <alignment horizontal="center" vertical="center" wrapText="1"/>
    </xf>
    <xf numFmtId="10" fontId="4" fillId="4" borderId="68" xfId="3" applyNumberFormat="1" applyFont="1" applyFill="1" applyBorder="1" applyAlignment="1">
      <alignment horizontal="center" vertical="center" wrapText="1"/>
    </xf>
    <xf numFmtId="10" fontId="4" fillId="4" borderId="69" xfId="3" applyNumberFormat="1" applyFont="1" applyFill="1" applyBorder="1" applyAlignment="1">
      <alignment horizontal="center" vertical="center" wrapText="1"/>
    </xf>
    <xf numFmtId="10" fontId="4" fillId="3" borderId="54" xfId="3" applyNumberFormat="1" applyFont="1" applyFill="1" applyBorder="1" applyAlignment="1">
      <alignment horizontal="center" vertical="center" wrapText="1"/>
    </xf>
    <xf numFmtId="10" fontId="4" fillId="3" borderId="23" xfId="3" applyNumberFormat="1" applyFont="1" applyFill="1" applyBorder="1" applyAlignment="1">
      <alignment horizontal="center" vertical="center" wrapText="1"/>
    </xf>
    <xf numFmtId="10" fontId="4" fillId="3" borderId="29" xfId="3" applyNumberFormat="1" applyFont="1" applyFill="1" applyBorder="1" applyAlignment="1">
      <alignment horizontal="center" vertical="center" wrapText="1"/>
    </xf>
    <xf numFmtId="0" fontId="2" fillId="2" borderId="62" xfId="6" applyFont="1" applyFill="1" applyBorder="1" applyAlignment="1">
      <alignment horizontal="center" vertical="center"/>
    </xf>
    <xf numFmtId="0" fontId="2" fillId="2" borderId="63" xfId="6" applyFont="1" applyFill="1" applyBorder="1" applyAlignment="1">
      <alignment horizontal="center" vertical="center"/>
    </xf>
    <xf numFmtId="0" fontId="1" fillId="2" borderId="50" xfId="22" applyFont="1" applyFill="1" applyBorder="1" applyAlignment="1">
      <alignment horizontal="center" vertical="center"/>
    </xf>
    <xf numFmtId="0" fontId="1" fillId="2" borderId="28" xfId="22" applyFont="1" applyFill="1" applyBorder="1" applyAlignment="1">
      <alignment horizontal="center" vertical="center"/>
    </xf>
    <xf numFmtId="0" fontId="1" fillId="2" borderId="19" xfId="22" applyFont="1" applyFill="1" applyBorder="1" applyAlignment="1">
      <alignment horizontal="center" vertical="center"/>
    </xf>
    <xf numFmtId="0" fontId="1" fillId="2" borderId="60" xfId="22" applyFont="1" applyFill="1" applyBorder="1" applyAlignment="1">
      <alignment horizontal="center" vertical="center"/>
    </xf>
    <xf numFmtId="0" fontId="2" fillId="2" borderId="64" xfId="6" applyFont="1" applyFill="1" applyBorder="1" applyAlignment="1">
      <alignment horizontal="center" vertical="center"/>
    </xf>
    <xf numFmtId="0" fontId="2" fillId="2" borderId="65" xfId="6" applyFont="1" applyFill="1" applyBorder="1" applyAlignment="1">
      <alignment horizontal="center" vertical="center"/>
    </xf>
    <xf numFmtId="0" fontId="1" fillId="2" borderId="18" xfId="22" applyFont="1" applyFill="1" applyBorder="1" applyAlignment="1">
      <alignment horizontal="center" vertical="center"/>
    </xf>
    <xf numFmtId="0" fontId="1" fillId="2" borderId="12" xfId="22" applyFont="1" applyFill="1" applyBorder="1" applyAlignment="1">
      <alignment horizontal="center" vertical="center"/>
    </xf>
    <xf numFmtId="177" fontId="7" fillId="0" borderId="0" xfId="11" applyNumberFormat="1" applyFont="1" applyAlignment="1">
      <alignment horizontal="center" vertical="center"/>
    </xf>
    <xf numFmtId="0" fontId="1" fillId="0" borderId="19" xfId="22" applyFont="1" applyFill="1" applyBorder="1" applyAlignment="1">
      <alignment horizontal="center" vertical="center"/>
    </xf>
    <xf numFmtId="0" fontId="1" fillId="0" borderId="20" xfId="22" applyFont="1" applyFill="1" applyBorder="1" applyAlignment="1">
      <alignment horizontal="center" vertical="center"/>
    </xf>
    <xf numFmtId="0" fontId="1" fillId="0" borderId="21" xfId="22" applyFont="1" applyFill="1" applyBorder="1" applyAlignment="1">
      <alignment horizontal="center" vertical="center"/>
    </xf>
    <xf numFmtId="0" fontId="1" fillId="0" borderId="48" xfId="22" applyFont="1" applyFill="1" applyBorder="1" applyAlignment="1">
      <alignment horizontal="center" vertical="center"/>
    </xf>
    <xf numFmtId="0" fontId="1" fillId="0" borderId="50" xfId="22" applyFont="1" applyFill="1" applyBorder="1" applyAlignment="1">
      <alignment horizontal="center" vertical="center"/>
    </xf>
    <xf numFmtId="0" fontId="2" fillId="2" borderId="41" xfId="6" applyFont="1" applyFill="1" applyBorder="1" applyAlignment="1">
      <alignment horizontal="center" vertical="center"/>
    </xf>
    <xf numFmtId="0" fontId="2" fillId="2" borderId="42" xfId="6" applyFont="1" applyFill="1" applyBorder="1" applyAlignment="1">
      <alignment horizontal="center" vertical="center"/>
    </xf>
    <xf numFmtId="0" fontId="2" fillId="2" borderId="22" xfId="6" applyFont="1" applyFill="1" applyBorder="1" applyAlignment="1">
      <alignment horizontal="center" vertical="center"/>
    </xf>
    <xf numFmtId="0" fontId="2" fillId="2" borderId="24" xfId="6" applyFont="1" applyFill="1" applyBorder="1" applyAlignment="1">
      <alignment horizontal="center" vertical="center"/>
    </xf>
    <xf numFmtId="0" fontId="2" fillId="2" borderId="48" xfId="6" applyFont="1" applyFill="1" applyBorder="1" applyAlignment="1">
      <alignment horizontal="center" vertical="center" wrapText="1"/>
    </xf>
    <xf numFmtId="0" fontId="2" fillId="2" borderId="27" xfId="6" applyFont="1" applyFill="1" applyBorder="1" applyAlignment="1">
      <alignment horizontal="center" vertical="center"/>
    </xf>
    <xf numFmtId="0" fontId="2" fillId="2" borderId="25" xfId="6" applyFont="1" applyFill="1" applyBorder="1" applyAlignment="1">
      <alignment horizontal="center" vertical="center"/>
    </xf>
    <xf numFmtId="0" fontId="2" fillId="2" borderId="48" xfId="6" applyFont="1" applyFill="1" applyBorder="1" applyAlignment="1">
      <alignment horizontal="center" vertical="center"/>
    </xf>
    <xf numFmtId="0" fontId="1" fillId="0" borderId="49" xfId="22" applyFont="1" applyFill="1" applyBorder="1" applyAlignment="1">
      <alignment horizontal="center" vertical="center"/>
    </xf>
    <xf numFmtId="0" fontId="1" fillId="0" borderId="61" xfId="22" applyFont="1" applyFill="1" applyBorder="1" applyAlignment="1">
      <alignment horizontal="center" vertical="center"/>
    </xf>
    <xf numFmtId="0" fontId="2" fillId="2" borderId="50" xfId="6" applyFont="1" applyFill="1" applyBorder="1" applyAlignment="1">
      <alignment horizontal="center" vertical="center"/>
    </xf>
    <xf numFmtId="0" fontId="2" fillId="2" borderId="3" xfId="6" applyFont="1" applyFill="1" applyBorder="1" applyAlignment="1">
      <alignment horizontal="center" vertical="center"/>
    </xf>
    <xf numFmtId="0" fontId="1" fillId="0" borderId="51" xfId="22" applyFont="1" applyFill="1" applyBorder="1" applyAlignment="1">
      <alignment horizontal="center" vertical="center"/>
    </xf>
    <xf numFmtId="0" fontId="1" fillId="0" borderId="29" xfId="22" applyFont="1" applyFill="1" applyBorder="1" applyAlignment="1">
      <alignment horizontal="center" vertical="center"/>
    </xf>
    <xf numFmtId="0" fontId="1" fillId="0" borderId="23" xfId="22" applyFont="1" applyFill="1" applyBorder="1" applyAlignment="1">
      <alignment horizontal="center" vertical="center"/>
    </xf>
    <xf numFmtId="0" fontId="11" fillId="0" borderId="48" xfId="21" applyFont="1" applyFill="1" applyBorder="1" applyAlignment="1">
      <alignment horizontal="center" vertical="center"/>
    </xf>
    <xf numFmtId="0" fontId="11" fillId="0" borderId="24" xfId="21" applyFont="1" applyFill="1" applyBorder="1" applyAlignment="1">
      <alignment horizontal="center" vertical="center"/>
    </xf>
    <xf numFmtId="0" fontId="11" fillId="0" borderId="18" xfId="21" applyFont="1" applyFill="1" applyBorder="1" applyAlignment="1">
      <alignment horizontal="center" vertical="center" wrapText="1"/>
    </xf>
    <xf numFmtId="0" fontId="11" fillId="0" borderId="12" xfId="21" applyFont="1" applyFill="1" applyBorder="1" applyAlignment="1">
      <alignment horizontal="center" vertical="center" wrapText="1"/>
    </xf>
    <xf numFmtId="0" fontId="8" fillId="2" borderId="41" xfId="0" applyFont="1" applyFill="1" applyBorder="1" applyAlignment="1">
      <alignment horizontal="left" vertical="center"/>
    </xf>
    <xf numFmtId="0" fontId="8" fillId="2" borderId="42" xfId="0" applyFont="1" applyFill="1" applyBorder="1" applyAlignment="1">
      <alignment horizontal="left" vertical="center"/>
    </xf>
    <xf numFmtId="0" fontId="3" fillId="2" borderId="30" xfId="0" applyFont="1" applyFill="1" applyBorder="1" applyAlignment="1">
      <alignment horizontal="left" vertical="center"/>
    </xf>
    <xf numFmtId="0" fontId="3" fillId="2" borderId="53" xfId="0" applyFont="1" applyFill="1" applyBorder="1" applyAlignment="1">
      <alignment horizontal="left" vertical="center"/>
    </xf>
    <xf numFmtId="0" fontId="8" fillId="2" borderId="48" xfId="0" applyFont="1" applyFill="1" applyBorder="1" applyAlignment="1">
      <alignment horizontal="left" vertical="center"/>
    </xf>
    <xf numFmtId="0" fontId="8" fillId="2" borderId="24" xfId="0" applyFont="1" applyFill="1" applyBorder="1" applyAlignment="1">
      <alignment horizontal="left" vertical="center"/>
    </xf>
    <xf numFmtId="0" fontId="8" fillId="2" borderId="30" xfId="0" applyFont="1" applyFill="1" applyBorder="1" applyAlignment="1">
      <alignment horizontal="left" vertical="center"/>
    </xf>
    <xf numFmtId="0" fontId="8" fillId="2" borderId="53" xfId="0" applyFont="1" applyFill="1" applyBorder="1" applyAlignment="1">
      <alignment horizontal="left" vertical="center"/>
    </xf>
    <xf numFmtId="0" fontId="2" fillId="2" borderId="30" xfId="0" applyFont="1" applyFill="1" applyBorder="1" applyAlignment="1">
      <alignment horizontal="center" vertical="center"/>
    </xf>
    <xf numFmtId="0" fontId="2" fillId="2" borderId="48" xfId="0" applyFont="1" applyFill="1" applyBorder="1" applyAlignment="1">
      <alignment horizontal="center" vertical="center"/>
    </xf>
    <xf numFmtId="0" fontId="8" fillId="2" borderId="30" xfId="0" applyFont="1" applyFill="1" applyBorder="1" applyAlignment="1">
      <alignment horizontal="center" vertical="center"/>
    </xf>
    <xf numFmtId="0" fontId="8" fillId="2" borderId="20" xfId="0" applyFont="1" applyFill="1" applyBorder="1" applyAlignment="1">
      <alignment horizontal="center" vertical="center"/>
    </xf>
    <xf numFmtId="0" fontId="8" fillId="2" borderId="21" xfId="0" applyFont="1" applyFill="1" applyBorder="1" applyAlignment="1">
      <alignment horizontal="center" vertical="center"/>
    </xf>
    <xf numFmtId="0" fontId="7" fillId="2" borderId="0" xfId="0" applyFont="1" applyFill="1" applyAlignment="1">
      <alignment horizontal="center" vertical="center"/>
    </xf>
    <xf numFmtId="0" fontId="1" fillId="13" borderId="19" xfId="0" applyFont="1" applyFill="1" applyBorder="1" applyAlignment="1">
      <alignment horizontal="center" vertical="center"/>
    </xf>
    <xf numFmtId="0" fontId="1" fillId="13" borderId="20" xfId="0" applyFont="1" applyFill="1" applyBorder="1" applyAlignment="1">
      <alignment horizontal="center" vertical="center"/>
    </xf>
    <xf numFmtId="0" fontId="1" fillId="13" borderId="21" xfId="0" applyFont="1" applyFill="1" applyBorder="1" applyAlignment="1">
      <alignment horizontal="center" vertical="center"/>
    </xf>
    <xf numFmtId="0" fontId="1" fillId="0" borderId="10" xfId="11" applyFont="1" applyFill="1" applyBorder="1" applyAlignment="1">
      <alignment horizontal="center" vertical="center"/>
    </xf>
    <xf numFmtId="0" fontId="1" fillId="0" borderId="2" xfId="11" applyFont="1" applyFill="1" applyBorder="1" applyAlignment="1">
      <alignment horizontal="center" vertical="center"/>
    </xf>
    <xf numFmtId="0" fontId="1" fillId="0" borderId="11" xfId="11" applyFont="1" applyFill="1" applyBorder="1" applyAlignment="1">
      <alignment horizontal="center" vertical="center"/>
    </xf>
    <xf numFmtId="0" fontId="1" fillId="0" borderId="3" xfId="11" applyFont="1" applyBorder="1" applyAlignment="1">
      <alignment horizontal="center" vertical="center"/>
    </xf>
    <xf numFmtId="0" fontId="1" fillId="0" borderId="9" xfId="11" applyFont="1" applyFill="1" applyBorder="1" applyAlignment="1">
      <alignment horizontal="center" vertical="center" wrapText="1"/>
    </xf>
    <xf numFmtId="0" fontId="1" fillId="0" borderId="12" xfId="11" applyFont="1" applyFill="1" applyBorder="1" applyAlignment="1">
      <alignment horizontal="center" vertical="center" wrapText="1"/>
    </xf>
    <xf numFmtId="0" fontId="1" fillId="0" borderId="9" xfId="11" applyFont="1" applyFill="1" applyBorder="1" applyAlignment="1">
      <alignment horizontal="center" vertical="center"/>
    </xf>
    <xf numFmtId="0" fontId="1" fillId="0" borderId="12" xfId="11" applyFont="1" applyFill="1" applyBorder="1" applyAlignment="1">
      <alignment horizontal="center" vertical="center"/>
    </xf>
    <xf numFmtId="0" fontId="1" fillId="0" borderId="4" xfId="11" applyFont="1" applyBorder="1" applyAlignment="1">
      <alignment horizontal="center" vertical="center"/>
    </xf>
    <xf numFmtId="0" fontId="1" fillId="0" borderId="5" xfId="11" applyFont="1" applyBorder="1" applyAlignment="1">
      <alignment horizontal="center" vertical="center"/>
    </xf>
    <xf numFmtId="0" fontId="1" fillId="0" borderId="6" xfId="11" applyFont="1" applyBorder="1" applyAlignment="1">
      <alignment horizontal="center" vertical="center"/>
    </xf>
    <xf numFmtId="0" fontId="1" fillId="0" borderId="7" xfId="11" applyFont="1" applyBorder="1" applyAlignment="1">
      <alignment horizontal="center" vertical="center"/>
    </xf>
    <xf numFmtId="0" fontId="1" fillId="0" borderId="1" xfId="11" applyFont="1" applyBorder="1" applyAlignment="1">
      <alignment horizontal="center" vertical="center"/>
    </xf>
    <xf numFmtId="0" fontId="1" fillId="0" borderId="8" xfId="11" applyFont="1" applyBorder="1" applyAlignment="1">
      <alignment horizontal="center" vertical="center"/>
    </xf>
    <xf numFmtId="0" fontId="1" fillId="13" borderId="4" xfId="11" applyFont="1" applyFill="1" applyBorder="1" applyAlignment="1">
      <alignment horizontal="center" vertical="center"/>
    </xf>
    <xf numFmtId="0" fontId="1" fillId="13" borderId="5" xfId="11" applyFont="1" applyFill="1" applyBorder="1" applyAlignment="1">
      <alignment horizontal="center" vertical="center"/>
    </xf>
    <xf numFmtId="0" fontId="1" fillId="13" borderId="6" xfId="11" applyFont="1" applyFill="1" applyBorder="1" applyAlignment="1">
      <alignment horizontal="center" vertical="center"/>
    </xf>
    <xf numFmtId="0" fontId="1" fillId="13" borderId="7" xfId="11" applyFont="1" applyFill="1" applyBorder="1" applyAlignment="1">
      <alignment horizontal="center" vertical="center"/>
    </xf>
    <xf numFmtId="0" fontId="1" fillId="13" borderId="1" xfId="11" applyFont="1" applyFill="1" applyBorder="1" applyAlignment="1">
      <alignment horizontal="center" vertical="center"/>
    </xf>
    <xf numFmtId="0" fontId="1" fillId="13" borderId="8" xfId="11" applyFont="1" applyFill="1" applyBorder="1" applyAlignment="1">
      <alignment horizontal="center" vertical="center"/>
    </xf>
    <xf numFmtId="0" fontId="1" fillId="13" borderId="3" xfId="11" applyFont="1" applyFill="1" applyBorder="1" applyAlignment="1">
      <alignment horizontal="center" vertical="center"/>
    </xf>
    <xf numFmtId="0" fontId="1" fillId="2" borderId="1" xfId="11" applyFont="1" applyFill="1" applyBorder="1" applyAlignment="1">
      <alignment horizontal="center" vertical="center"/>
    </xf>
    <xf numFmtId="0" fontId="1" fillId="0" borderId="9" xfId="11" applyFont="1" applyBorder="1" applyAlignment="1">
      <alignment horizontal="center" vertical="center"/>
    </xf>
    <xf numFmtId="0" fontId="1" fillId="0" borderId="12" xfId="11" applyFont="1" applyBorder="1" applyAlignment="1">
      <alignment horizontal="center" vertical="center"/>
    </xf>
    <xf numFmtId="0" fontId="1" fillId="13" borderId="3" xfId="11" applyFont="1" applyFill="1" applyBorder="1" applyAlignment="1">
      <alignment horizontal="center" vertical="center" wrapText="1"/>
    </xf>
    <xf numFmtId="0" fontId="3" fillId="0" borderId="0" xfId="0" applyFont="1" applyAlignment="1">
      <alignment horizontal="left" vertical="top"/>
    </xf>
    <xf numFmtId="0" fontId="0" fillId="2" borderId="0" xfId="0" applyFill="1" applyAlignment="1">
      <alignment horizontal="center" vertical="center"/>
    </xf>
    <xf numFmtId="0" fontId="1" fillId="13" borderId="3" xfId="21" applyFont="1" applyFill="1" applyBorder="1" applyAlignment="1">
      <alignment horizontal="left" vertical="center"/>
    </xf>
    <xf numFmtId="10" fontId="8" fillId="13" borderId="28" xfId="0" applyNumberFormat="1" applyFont="1" applyFill="1" applyBorder="1" applyAlignment="1">
      <alignment horizontal="center" vertical="center"/>
    </xf>
  </cellXfs>
  <cellStyles count="36">
    <cellStyle name="?鹎%U龡&amp;H?_x0008_e_x0005_9_x0006__x0007__x0001__x0001_ 2" xfId="9"/>
    <cellStyle name="20% - Accent2" xfId="4"/>
    <cellStyle name="20% - Accent4" xfId="5"/>
    <cellStyle name="40% - Accent6" xfId="8"/>
    <cellStyle name="Normal 2" xfId="13"/>
    <cellStyle name="Normal 3" xfId="14"/>
    <cellStyle name="百分比" xfId="3" builtinId="5"/>
    <cellStyle name="百分比 2" xfId="29"/>
    <cellStyle name="百分比 2 2" xfId="30"/>
    <cellStyle name="百分比 2 3" xfId="31"/>
    <cellStyle name="百分比 3" xfId="32"/>
    <cellStyle name="标题 1 2" xfId="27"/>
    <cellStyle name="标题 2 2" xfId="28"/>
    <cellStyle name="常规" xfId="0" builtinId="0"/>
    <cellStyle name="常规 2" xfId="15"/>
    <cellStyle name="常规 2 2" xfId="6"/>
    <cellStyle name="常规 2 3" xfId="7"/>
    <cellStyle name="常规 2 3 2" xfId="12"/>
    <cellStyle name="常规 2 4" xfId="10"/>
    <cellStyle name="常规 2 5" xfId="11"/>
    <cellStyle name="常规 22" xfId="21"/>
    <cellStyle name="常规 22 2" xfId="22"/>
    <cellStyle name="常规 22 2 2" xfId="23"/>
    <cellStyle name="常规 3" xfId="24"/>
    <cellStyle name="常规 4" xfId="25"/>
    <cellStyle name="常规 5" xfId="26"/>
    <cellStyle name="超链接" xfId="2" builtinId="8"/>
    <cellStyle name="超链接 2" xfId="33"/>
    <cellStyle name="超链接 3" xfId="34"/>
    <cellStyle name="千位分隔" xfId="1" builtinId="3"/>
    <cellStyle name="千位分隔 11 3" xfId="17"/>
    <cellStyle name="千位分隔 2" xfId="18"/>
    <cellStyle name="千位分隔 2 2" xfId="19"/>
    <cellStyle name="千位分隔 3" xfId="20"/>
    <cellStyle name="输入 2" xfId="35"/>
    <cellStyle name="一般_投資活動月報_201006" xfId="16"/>
  </cellStyles>
  <dxfs count="1">
    <dxf>
      <fill>
        <patternFill patternType="solid">
          <bgColor rgb="FFFFFF00"/>
        </patternFill>
      </fill>
    </dxf>
  </dxfs>
  <tableStyles count="0" defaultTableStyle="TableStyleMedium9" defaultPivotStyle="PivotStyleLight16"/>
  <colors>
    <mruColors>
      <color rgb="FFE3CFF1"/>
      <color rgb="FFDCE6F1"/>
      <color rgb="FF648EC4"/>
      <color rgb="FFE3F7C9"/>
      <color rgb="FF7CB25D"/>
      <color rgb="FFE1E1FF"/>
      <color rgb="FF3548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hyperlink" Target="#&#30446;&#24405;!Print_Area"/></Relationships>
</file>

<file path=xl/drawings/_rels/drawing10.xml.rels><?xml version="1.0" encoding="UTF-8" standalone="yes"?>
<Relationships xmlns="http://schemas.openxmlformats.org/package/2006/relationships"><Relationship Id="rId1" Type="http://schemas.openxmlformats.org/officeDocument/2006/relationships/hyperlink" Target="#&#30446;&#24405;!Print_Area"/></Relationships>
</file>

<file path=xl/drawings/_rels/drawing11.xml.rels><?xml version="1.0" encoding="UTF-8" standalone="yes"?>
<Relationships xmlns="http://schemas.openxmlformats.org/package/2006/relationships"><Relationship Id="rId1" Type="http://schemas.openxmlformats.org/officeDocument/2006/relationships/hyperlink" Target="#&#30446;&#24405;!Print_Area"/></Relationships>
</file>

<file path=xl/drawings/_rels/drawing12.xml.rels><?xml version="1.0" encoding="UTF-8" standalone="yes"?>
<Relationships xmlns="http://schemas.openxmlformats.org/package/2006/relationships"><Relationship Id="rId1" Type="http://schemas.openxmlformats.org/officeDocument/2006/relationships/hyperlink" Target="#&#30446;&#24405;!Print_Area"/></Relationships>
</file>

<file path=xl/drawings/_rels/drawing13.xml.rels><?xml version="1.0" encoding="UTF-8" standalone="yes"?>
<Relationships xmlns="http://schemas.openxmlformats.org/package/2006/relationships"><Relationship Id="rId1" Type="http://schemas.openxmlformats.org/officeDocument/2006/relationships/hyperlink" Target="#&#30446;&#24405;!Print_Area"/></Relationships>
</file>

<file path=xl/drawings/_rels/drawing14.xml.rels><?xml version="1.0" encoding="UTF-8" standalone="yes"?>
<Relationships xmlns="http://schemas.openxmlformats.org/package/2006/relationships"><Relationship Id="rId1" Type="http://schemas.openxmlformats.org/officeDocument/2006/relationships/hyperlink" Target="#&#30446;&#24405;!Print_Area"/></Relationships>
</file>

<file path=xl/drawings/_rels/drawing2.xml.rels><?xml version="1.0" encoding="UTF-8" standalone="yes"?>
<Relationships xmlns="http://schemas.openxmlformats.org/package/2006/relationships"><Relationship Id="rId1" Type="http://schemas.openxmlformats.org/officeDocument/2006/relationships/hyperlink" Target="#&#30446;&#24405;!A1"/></Relationships>
</file>

<file path=xl/drawings/_rels/drawing3.xml.rels><?xml version="1.0" encoding="UTF-8" standalone="yes"?>
<Relationships xmlns="http://schemas.openxmlformats.org/package/2006/relationships"><Relationship Id="rId1" Type="http://schemas.openxmlformats.org/officeDocument/2006/relationships/hyperlink" Target="#&#30446;&#24405;!A1"/></Relationships>
</file>

<file path=xl/drawings/_rels/drawing4.xml.rels><?xml version="1.0" encoding="UTF-8" standalone="yes"?>
<Relationships xmlns="http://schemas.openxmlformats.org/package/2006/relationships"><Relationship Id="rId1" Type="http://schemas.openxmlformats.org/officeDocument/2006/relationships/hyperlink" Target="#&#30446;&#24405;!A1"/></Relationships>
</file>

<file path=xl/drawings/_rels/drawing5.xml.rels><?xml version="1.0" encoding="UTF-8" standalone="yes"?>
<Relationships xmlns="http://schemas.openxmlformats.org/package/2006/relationships"><Relationship Id="rId1" Type="http://schemas.openxmlformats.org/officeDocument/2006/relationships/hyperlink" Target="#&#30446;&#24405;!Print_Area"/></Relationships>
</file>

<file path=xl/drawings/_rels/drawing6.xml.rels><?xml version="1.0" encoding="UTF-8" standalone="yes"?>
<Relationships xmlns="http://schemas.openxmlformats.org/package/2006/relationships"><Relationship Id="rId1" Type="http://schemas.openxmlformats.org/officeDocument/2006/relationships/hyperlink" Target="#&#30446;&#24405;!Print_Area"/></Relationships>
</file>

<file path=xl/drawings/_rels/drawing7.xml.rels><?xml version="1.0" encoding="UTF-8" standalone="yes"?>
<Relationships xmlns="http://schemas.openxmlformats.org/package/2006/relationships"><Relationship Id="rId1" Type="http://schemas.openxmlformats.org/officeDocument/2006/relationships/hyperlink" Target="#&#30446;&#24405;!Print_Area"/></Relationships>
</file>

<file path=xl/drawings/_rels/drawing8.xml.rels><?xml version="1.0" encoding="UTF-8" standalone="yes"?>
<Relationships xmlns="http://schemas.openxmlformats.org/package/2006/relationships"><Relationship Id="rId1" Type="http://schemas.openxmlformats.org/officeDocument/2006/relationships/hyperlink" Target="#&#30446;&#24405;!Print_Area"/></Relationships>
</file>

<file path=xl/drawings/_rels/drawing9.xml.rels><?xml version="1.0" encoding="UTF-8" standalone="yes"?>
<Relationships xmlns="http://schemas.openxmlformats.org/package/2006/relationships"><Relationship Id="rId1" Type="http://schemas.openxmlformats.org/officeDocument/2006/relationships/hyperlink" Target="#&#30446;&#24405;!Print_Area"/></Relationships>
</file>

<file path=xl/drawings/drawing1.xml><?xml version="1.0" encoding="utf-8"?>
<xdr:wsDr xmlns:xdr="http://schemas.openxmlformats.org/drawingml/2006/spreadsheetDrawing" xmlns:a="http://schemas.openxmlformats.org/drawingml/2006/main">
  <xdr:twoCellAnchor>
    <xdr:from>
      <xdr:col>0</xdr:col>
      <xdr:colOff>17009</xdr:colOff>
      <xdr:row>0</xdr:row>
      <xdr:rowOff>28915</xdr:rowOff>
    </xdr:from>
    <xdr:to>
      <xdr:col>0</xdr:col>
      <xdr:colOff>617083</xdr:colOff>
      <xdr:row>0</xdr:row>
      <xdr:rowOff>301739</xdr:rowOff>
    </xdr:to>
    <xdr:sp macro="" textlink="">
      <xdr:nvSpPr>
        <xdr:cNvPr id="2" name="矩形 1">
          <a:hlinkClick xmlns:r="http://schemas.openxmlformats.org/officeDocument/2006/relationships" r:id="rId1"/>
        </xdr:cNvPr>
        <xdr:cNvSpPr/>
      </xdr:nvSpPr>
      <xdr:spPr>
        <a:xfrm>
          <a:off x="16510" y="28575"/>
          <a:ext cx="600075" cy="273050"/>
        </a:xfrm>
        <a:prstGeom prst="rect">
          <a:avLst/>
        </a:prstGeom>
      </xdr:spPr>
      <xdr:style>
        <a:lnRef idx="0">
          <a:schemeClr val="accent2"/>
        </a:lnRef>
        <a:fillRef idx="3">
          <a:schemeClr val="accent2"/>
        </a:fillRef>
        <a:effectRef idx="3">
          <a:schemeClr val="accent2"/>
        </a:effectRef>
        <a:fontRef idx="minor">
          <a:schemeClr val="lt1"/>
        </a:fontRef>
      </xdr:style>
      <xdr:txBody>
        <a:bodyPr rtlCol="0" anchor="ctr"/>
        <a:lstStyle/>
        <a:p>
          <a:pPr algn="ctr"/>
          <a:r>
            <a:rPr lang="zh-CN" altLang="en-US" sz="1100" b="1">
              <a:latin typeface="+mn-ea"/>
              <a:ea typeface="+mn-ea"/>
            </a:rPr>
            <a:t>目录</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600074</xdr:colOff>
      <xdr:row>0</xdr:row>
      <xdr:rowOff>276225</xdr:rowOff>
    </xdr:to>
    <xdr:sp macro="" textlink="">
      <xdr:nvSpPr>
        <xdr:cNvPr id="2" name="矩形 1">
          <a:hlinkClick xmlns:r="http://schemas.openxmlformats.org/officeDocument/2006/relationships" r:id="rId1"/>
        </xdr:cNvPr>
        <xdr:cNvSpPr/>
      </xdr:nvSpPr>
      <xdr:spPr>
        <a:xfrm>
          <a:off x="0" y="0"/>
          <a:ext cx="599440" cy="276225"/>
        </a:xfrm>
        <a:prstGeom prst="rect">
          <a:avLst/>
        </a:prstGeom>
      </xdr:spPr>
      <xdr:style>
        <a:lnRef idx="0">
          <a:schemeClr val="accent2"/>
        </a:lnRef>
        <a:fillRef idx="3">
          <a:schemeClr val="accent2"/>
        </a:fillRef>
        <a:effectRef idx="3">
          <a:schemeClr val="accent2"/>
        </a:effectRef>
        <a:fontRef idx="minor">
          <a:schemeClr val="lt1"/>
        </a:fontRef>
      </xdr:style>
      <xdr:txBody>
        <a:bodyPr rtlCol="0" anchor="ctr"/>
        <a:lstStyle/>
        <a:p>
          <a:pPr algn="ctr"/>
          <a:r>
            <a:rPr lang="zh-CN" altLang="en-US" sz="1100" b="1">
              <a:latin typeface="+mn-ea"/>
              <a:ea typeface="+mn-ea"/>
            </a:rPr>
            <a:t>目录</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600074</xdr:colOff>
      <xdr:row>0</xdr:row>
      <xdr:rowOff>276225</xdr:rowOff>
    </xdr:to>
    <xdr:sp macro="" textlink="">
      <xdr:nvSpPr>
        <xdr:cNvPr id="2" name="矩形 1">
          <a:hlinkClick xmlns:r="http://schemas.openxmlformats.org/officeDocument/2006/relationships" r:id="rId1"/>
        </xdr:cNvPr>
        <xdr:cNvSpPr/>
      </xdr:nvSpPr>
      <xdr:spPr>
        <a:xfrm>
          <a:off x="0" y="0"/>
          <a:ext cx="599440" cy="276225"/>
        </a:xfrm>
        <a:prstGeom prst="rect">
          <a:avLst/>
        </a:prstGeom>
      </xdr:spPr>
      <xdr:style>
        <a:lnRef idx="0">
          <a:schemeClr val="accent2"/>
        </a:lnRef>
        <a:fillRef idx="3">
          <a:schemeClr val="accent2"/>
        </a:fillRef>
        <a:effectRef idx="3">
          <a:schemeClr val="accent2"/>
        </a:effectRef>
        <a:fontRef idx="minor">
          <a:schemeClr val="lt1"/>
        </a:fontRef>
      </xdr:style>
      <xdr:txBody>
        <a:bodyPr rtlCol="0" anchor="ctr"/>
        <a:lstStyle/>
        <a:p>
          <a:pPr algn="ctr"/>
          <a:r>
            <a:rPr lang="zh-CN" altLang="en-US" sz="1100" b="1">
              <a:latin typeface="+mn-ea"/>
              <a:ea typeface="+mn-ea"/>
            </a:rPr>
            <a:t>目录</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600074</xdr:colOff>
      <xdr:row>0</xdr:row>
      <xdr:rowOff>276225</xdr:rowOff>
    </xdr:to>
    <xdr:sp macro="" textlink="">
      <xdr:nvSpPr>
        <xdr:cNvPr id="2" name="矩形 1">
          <a:hlinkClick xmlns:r="http://schemas.openxmlformats.org/officeDocument/2006/relationships" r:id="rId1"/>
        </xdr:cNvPr>
        <xdr:cNvSpPr/>
      </xdr:nvSpPr>
      <xdr:spPr>
        <a:xfrm>
          <a:off x="0" y="0"/>
          <a:ext cx="599440" cy="276225"/>
        </a:xfrm>
        <a:prstGeom prst="rect">
          <a:avLst/>
        </a:prstGeom>
      </xdr:spPr>
      <xdr:style>
        <a:lnRef idx="0">
          <a:schemeClr val="accent2"/>
        </a:lnRef>
        <a:fillRef idx="3">
          <a:schemeClr val="accent2"/>
        </a:fillRef>
        <a:effectRef idx="3">
          <a:schemeClr val="accent2"/>
        </a:effectRef>
        <a:fontRef idx="minor">
          <a:schemeClr val="lt1"/>
        </a:fontRef>
      </xdr:style>
      <xdr:txBody>
        <a:bodyPr rtlCol="0" anchor="ctr"/>
        <a:lstStyle/>
        <a:p>
          <a:pPr algn="ctr"/>
          <a:r>
            <a:rPr lang="zh-CN" altLang="en-US" sz="1100" b="1">
              <a:latin typeface="+mn-ea"/>
              <a:ea typeface="+mn-ea"/>
            </a:rPr>
            <a:t>目录</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600074</xdr:colOff>
      <xdr:row>0</xdr:row>
      <xdr:rowOff>276225</xdr:rowOff>
    </xdr:to>
    <xdr:sp macro="" textlink="">
      <xdr:nvSpPr>
        <xdr:cNvPr id="2" name="矩形 1">
          <a:hlinkClick xmlns:r="http://schemas.openxmlformats.org/officeDocument/2006/relationships" r:id="rId1"/>
        </xdr:cNvPr>
        <xdr:cNvSpPr/>
      </xdr:nvSpPr>
      <xdr:spPr>
        <a:xfrm>
          <a:off x="0" y="0"/>
          <a:ext cx="599440" cy="276225"/>
        </a:xfrm>
        <a:prstGeom prst="rect">
          <a:avLst/>
        </a:prstGeom>
      </xdr:spPr>
      <xdr:style>
        <a:lnRef idx="0">
          <a:schemeClr val="accent2"/>
        </a:lnRef>
        <a:fillRef idx="3">
          <a:schemeClr val="accent2"/>
        </a:fillRef>
        <a:effectRef idx="3">
          <a:schemeClr val="accent2"/>
        </a:effectRef>
        <a:fontRef idx="minor">
          <a:schemeClr val="lt1"/>
        </a:fontRef>
      </xdr:style>
      <xdr:txBody>
        <a:bodyPr rtlCol="0" anchor="ctr"/>
        <a:lstStyle/>
        <a:p>
          <a:pPr algn="ctr"/>
          <a:r>
            <a:rPr lang="zh-CN" altLang="en-US" sz="1100" b="1">
              <a:latin typeface="+mn-ea"/>
              <a:ea typeface="+mn-ea"/>
            </a:rPr>
            <a:t>目录</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48432</xdr:colOff>
      <xdr:row>0</xdr:row>
      <xdr:rowOff>32288</xdr:rowOff>
    </xdr:from>
    <xdr:to>
      <xdr:col>0</xdr:col>
      <xdr:colOff>637166</xdr:colOff>
      <xdr:row>1</xdr:row>
      <xdr:rowOff>139000</xdr:rowOff>
    </xdr:to>
    <xdr:sp macro="" textlink="">
      <xdr:nvSpPr>
        <xdr:cNvPr id="2" name="矩形 1">
          <a:hlinkClick xmlns:r="http://schemas.openxmlformats.org/officeDocument/2006/relationships" r:id="rId1"/>
        </xdr:cNvPr>
        <xdr:cNvSpPr/>
      </xdr:nvSpPr>
      <xdr:spPr>
        <a:xfrm>
          <a:off x="48260" y="31750"/>
          <a:ext cx="588645" cy="278130"/>
        </a:xfrm>
        <a:prstGeom prst="rect">
          <a:avLst/>
        </a:prstGeom>
      </xdr:spPr>
      <xdr:style>
        <a:lnRef idx="0">
          <a:schemeClr val="accent2"/>
        </a:lnRef>
        <a:fillRef idx="3">
          <a:schemeClr val="accent2"/>
        </a:fillRef>
        <a:effectRef idx="3">
          <a:schemeClr val="accent2"/>
        </a:effectRef>
        <a:fontRef idx="minor">
          <a:schemeClr val="lt1"/>
        </a:fontRef>
      </xdr:style>
      <xdr:txBody>
        <a:bodyPr rtlCol="0" anchor="ctr"/>
        <a:lstStyle/>
        <a:p>
          <a:pPr algn="ctr"/>
          <a:r>
            <a:rPr lang="zh-CN" altLang="en-US" sz="1100" b="1">
              <a:latin typeface="+mn-ea"/>
              <a:ea typeface="+mn-ea"/>
            </a:rPr>
            <a:t>目录</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35719</xdr:colOff>
      <xdr:row>0</xdr:row>
      <xdr:rowOff>35719</xdr:rowOff>
    </xdr:from>
    <xdr:to>
      <xdr:col>0</xdr:col>
      <xdr:colOff>635793</xdr:colOff>
      <xdr:row>1</xdr:row>
      <xdr:rowOff>2381</xdr:rowOff>
    </xdr:to>
    <xdr:sp macro="" textlink="">
      <xdr:nvSpPr>
        <xdr:cNvPr id="2" name="矩形 1">
          <a:hlinkClick xmlns:r="http://schemas.openxmlformats.org/officeDocument/2006/relationships" r:id="rId1"/>
        </xdr:cNvPr>
        <xdr:cNvSpPr/>
      </xdr:nvSpPr>
      <xdr:spPr>
        <a:xfrm>
          <a:off x="35560" y="35560"/>
          <a:ext cx="600075" cy="280670"/>
        </a:xfrm>
        <a:prstGeom prst="rect">
          <a:avLst/>
        </a:prstGeom>
      </xdr:spPr>
      <xdr:style>
        <a:lnRef idx="0">
          <a:schemeClr val="accent2"/>
        </a:lnRef>
        <a:fillRef idx="3">
          <a:schemeClr val="accent2"/>
        </a:fillRef>
        <a:effectRef idx="3">
          <a:schemeClr val="accent2"/>
        </a:effectRef>
        <a:fontRef idx="minor">
          <a:schemeClr val="lt1"/>
        </a:fontRef>
      </xdr:style>
      <xdr:txBody>
        <a:bodyPr rtlCol="0" anchor="ctr"/>
        <a:lstStyle/>
        <a:p>
          <a:pPr algn="ctr"/>
          <a:r>
            <a:rPr lang="zh-CN" altLang="en-US" sz="1100" b="1">
              <a:latin typeface="+mn-ea"/>
              <a:ea typeface="+mn-ea"/>
            </a:rPr>
            <a:t>目录</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600074</xdr:colOff>
      <xdr:row>0</xdr:row>
      <xdr:rowOff>276225</xdr:rowOff>
    </xdr:to>
    <xdr:sp macro="" textlink="">
      <xdr:nvSpPr>
        <xdr:cNvPr id="2" name="矩形 1">
          <a:hlinkClick xmlns:r="http://schemas.openxmlformats.org/officeDocument/2006/relationships" r:id="rId1"/>
        </xdr:cNvPr>
        <xdr:cNvSpPr/>
      </xdr:nvSpPr>
      <xdr:spPr>
        <a:xfrm>
          <a:off x="0" y="0"/>
          <a:ext cx="599440" cy="276225"/>
        </a:xfrm>
        <a:prstGeom prst="rect">
          <a:avLst/>
        </a:prstGeom>
      </xdr:spPr>
      <xdr:style>
        <a:lnRef idx="0">
          <a:schemeClr val="accent2"/>
        </a:lnRef>
        <a:fillRef idx="3">
          <a:schemeClr val="accent2"/>
        </a:fillRef>
        <a:effectRef idx="3">
          <a:schemeClr val="accent2"/>
        </a:effectRef>
        <a:fontRef idx="minor">
          <a:schemeClr val="lt1"/>
        </a:fontRef>
      </xdr:style>
      <xdr:txBody>
        <a:bodyPr rtlCol="0" anchor="ctr"/>
        <a:lstStyle/>
        <a:p>
          <a:pPr algn="ctr"/>
          <a:r>
            <a:rPr lang="zh-CN" altLang="en-US" sz="1100" b="1">
              <a:latin typeface="+mn-ea"/>
              <a:ea typeface="+mn-ea"/>
            </a:rPr>
            <a:t>目录</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600074</xdr:colOff>
      <xdr:row>0</xdr:row>
      <xdr:rowOff>276225</xdr:rowOff>
    </xdr:to>
    <xdr:sp macro="" textlink="">
      <xdr:nvSpPr>
        <xdr:cNvPr id="2" name="矩形 1">
          <a:hlinkClick xmlns:r="http://schemas.openxmlformats.org/officeDocument/2006/relationships" r:id="rId1"/>
        </xdr:cNvPr>
        <xdr:cNvSpPr/>
      </xdr:nvSpPr>
      <xdr:spPr>
        <a:xfrm>
          <a:off x="0" y="0"/>
          <a:ext cx="599440" cy="276225"/>
        </a:xfrm>
        <a:prstGeom prst="rect">
          <a:avLst/>
        </a:prstGeom>
      </xdr:spPr>
      <xdr:style>
        <a:lnRef idx="0">
          <a:schemeClr val="accent2"/>
        </a:lnRef>
        <a:fillRef idx="3">
          <a:schemeClr val="accent2"/>
        </a:fillRef>
        <a:effectRef idx="3">
          <a:schemeClr val="accent2"/>
        </a:effectRef>
        <a:fontRef idx="minor">
          <a:schemeClr val="lt1"/>
        </a:fontRef>
      </xdr:style>
      <xdr:txBody>
        <a:bodyPr rtlCol="0" anchor="ctr"/>
        <a:lstStyle/>
        <a:p>
          <a:pPr algn="ctr"/>
          <a:r>
            <a:rPr lang="zh-CN" altLang="en-US" sz="1100" b="1">
              <a:latin typeface="+mn-ea"/>
              <a:ea typeface="+mn-ea"/>
            </a:rPr>
            <a:t>目录</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600074</xdr:colOff>
      <xdr:row>0</xdr:row>
      <xdr:rowOff>276225</xdr:rowOff>
    </xdr:to>
    <xdr:sp macro="" textlink="">
      <xdr:nvSpPr>
        <xdr:cNvPr id="3" name="矩形 2">
          <a:hlinkClick xmlns:r="http://schemas.openxmlformats.org/officeDocument/2006/relationships" r:id="rId1"/>
        </xdr:cNvPr>
        <xdr:cNvSpPr/>
      </xdr:nvSpPr>
      <xdr:spPr>
        <a:xfrm>
          <a:off x="0" y="0"/>
          <a:ext cx="599440" cy="276225"/>
        </a:xfrm>
        <a:prstGeom prst="rect">
          <a:avLst/>
        </a:prstGeom>
      </xdr:spPr>
      <xdr:style>
        <a:lnRef idx="0">
          <a:schemeClr val="accent2"/>
        </a:lnRef>
        <a:fillRef idx="3">
          <a:schemeClr val="accent2"/>
        </a:fillRef>
        <a:effectRef idx="3">
          <a:schemeClr val="accent2"/>
        </a:effectRef>
        <a:fontRef idx="minor">
          <a:schemeClr val="lt1"/>
        </a:fontRef>
      </xdr:style>
      <xdr:txBody>
        <a:bodyPr rtlCol="0" anchor="ctr"/>
        <a:lstStyle/>
        <a:p>
          <a:pPr algn="ctr"/>
          <a:r>
            <a:rPr lang="zh-CN" altLang="en-US" sz="1100" b="1">
              <a:latin typeface="+mn-ea"/>
              <a:ea typeface="+mn-ea"/>
            </a:rPr>
            <a:t>目录</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600074</xdr:colOff>
      <xdr:row>0</xdr:row>
      <xdr:rowOff>276225</xdr:rowOff>
    </xdr:to>
    <xdr:sp macro="" textlink="">
      <xdr:nvSpPr>
        <xdr:cNvPr id="2" name="矩形 1">
          <a:hlinkClick xmlns:r="http://schemas.openxmlformats.org/officeDocument/2006/relationships" r:id="rId1"/>
        </xdr:cNvPr>
        <xdr:cNvSpPr/>
      </xdr:nvSpPr>
      <xdr:spPr>
        <a:xfrm>
          <a:off x="0" y="0"/>
          <a:ext cx="599440" cy="276225"/>
        </a:xfrm>
        <a:prstGeom prst="rect">
          <a:avLst/>
        </a:prstGeom>
      </xdr:spPr>
      <xdr:style>
        <a:lnRef idx="0">
          <a:schemeClr val="accent2"/>
        </a:lnRef>
        <a:fillRef idx="3">
          <a:schemeClr val="accent2"/>
        </a:fillRef>
        <a:effectRef idx="3">
          <a:schemeClr val="accent2"/>
        </a:effectRef>
        <a:fontRef idx="minor">
          <a:schemeClr val="lt1"/>
        </a:fontRef>
      </xdr:style>
      <xdr:txBody>
        <a:bodyPr rtlCol="0" anchor="ctr"/>
        <a:lstStyle/>
        <a:p>
          <a:pPr algn="ctr"/>
          <a:r>
            <a:rPr lang="zh-CN" altLang="en-US" sz="1100" b="1">
              <a:latin typeface="+mn-ea"/>
              <a:ea typeface="+mn-ea"/>
            </a:rPr>
            <a:t>目录</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600074</xdr:colOff>
      <xdr:row>0</xdr:row>
      <xdr:rowOff>276225</xdr:rowOff>
    </xdr:to>
    <xdr:sp macro="" textlink="">
      <xdr:nvSpPr>
        <xdr:cNvPr id="4" name="矩形 3">
          <a:hlinkClick xmlns:r="http://schemas.openxmlformats.org/officeDocument/2006/relationships" r:id="rId1"/>
        </xdr:cNvPr>
        <xdr:cNvSpPr/>
      </xdr:nvSpPr>
      <xdr:spPr>
        <a:xfrm>
          <a:off x="0" y="0"/>
          <a:ext cx="599440" cy="276225"/>
        </a:xfrm>
        <a:prstGeom prst="rect">
          <a:avLst/>
        </a:prstGeom>
      </xdr:spPr>
      <xdr:style>
        <a:lnRef idx="0">
          <a:schemeClr val="accent2"/>
        </a:lnRef>
        <a:fillRef idx="3">
          <a:schemeClr val="accent2"/>
        </a:fillRef>
        <a:effectRef idx="3">
          <a:schemeClr val="accent2"/>
        </a:effectRef>
        <a:fontRef idx="minor">
          <a:schemeClr val="lt1"/>
        </a:fontRef>
      </xdr:style>
      <xdr:txBody>
        <a:bodyPr rtlCol="0" anchor="ctr"/>
        <a:lstStyle/>
        <a:p>
          <a:pPr algn="ctr"/>
          <a:r>
            <a:rPr lang="zh-CN" altLang="en-US" sz="1100" b="1">
              <a:latin typeface="+mn-ea"/>
              <a:ea typeface="+mn-ea"/>
            </a:rPr>
            <a:t>目录</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600074</xdr:colOff>
      <xdr:row>0</xdr:row>
      <xdr:rowOff>276225</xdr:rowOff>
    </xdr:to>
    <xdr:sp macro="" textlink="">
      <xdr:nvSpPr>
        <xdr:cNvPr id="2" name="矩形 1">
          <a:hlinkClick xmlns:r="http://schemas.openxmlformats.org/officeDocument/2006/relationships" r:id="rId1"/>
        </xdr:cNvPr>
        <xdr:cNvSpPr/>
      </xdr:nvSpPr>
      <xdr:spPr>
        <a:xfrm>
          <a:off x="0" y="0"/>
          <a:ext cx="599440" cy="276225"/>
        </a:xfrm>
        <a:prstGeom prst="rect">
          <a:avLst/>
        </a:prstGeom>
      </xdr:spPr>
      <xdr:style>
        <a:lnRef idx="0">
          <a:schemeClr val="accent2"/>
        </a:lnRef>
        <a:fillRef idx="3">
          <a:schemeClr val="accent2"/>
        </a:fillRef>
        <a:effectRef idx="3">
          <a:schemeClr val="accent2"/>
        </a:effectRef>
        <a:fontRef idx="minor">
          <a:schemeClr val="lt1"/>
        </a:fontRef>
      </xdr:style>
      <xdr:txBody>
        <a:bodyPr rtlCol="0" anchor="ctr"/>
        <a:lstStyle/>
        <a:p>
          <a:pPr algn="ctr"/>
          <a:r>
            <a:rPr lang="zh-CN" altLang="en-US" sz="1100" b="1">
              <a:latin typeface="+mn-ea"/>
              <a:ea typeface="+mn-ea"/>
            </a:rPr>
            <a:t>目录</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600074</xdr:colOff>
      <xdr:row>0</xdr:row>
      <xdr:rowOff>276225</xdr:rowOff>
    </xdr:to>
    <xdr:sp macro="" textlink="">
      <xdr:nvSpPr>
        <xdr:cNvPr id="2" name="矩形 1">
          <a:hlinkClick xmlns:r="http://schemas.openxmlformats.org/officeDocument/2006/relationships" r:id="rId1"/>
        </xdr:cNvPr>
        <xdr:cNvSpPr/>
      </xdr:nvSpPr>
      <xdr:spPr>
        <a:xfrm>
          <a:off x="0" y="0"/>
          <a:ext cx="599440" cy="276225"/>
        </a:xfrm>
        <a:prstGeom prst="rect">
          <a:avLst/>
        </a:prstGeom>
      </xdr:spPr>
      <xdr:style>
        <a:lnRef idx="0">
          <a:schemeClr val="accent2"/>
        </a:lnRef>
        <a:fillRef idx="3">
          <a:schemeClr val="accent2"/>
        </a:fillRef>
        <a:effectRef idx="3">
          <a:schemeClr val="accent2"/>
        </a:effectRef>
        <a:fontRef idx="minor">
          <a:schemeClr val="lt1"/>
        </a:fontRef>
      </xdr:style>
      <xdr:txBody>
        <a:bodyPr rtlCol="0" anchor="ctr"/>
        <a:lstStyle/>
        <a:p>
          <a:pPr algn="ctr"/>
          <a:r>
            <a:rPr lang="zh-CN" altLang="en-US" sz="1100" b="1">
              <a:latin typeface="+mn-ea"/>
              <a:ea typeface="+mn-ea"/>
            </a:rPr>
            <a:t>目录</a:t>
          </a: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K28"/>
  <sheetViews>
    <sheetView view="pageBreakPreview" topLeftCell="A15" zoomScale="70" zoomScaleNormal="90" zoomScaleSheetLayoutView="70" workbookViewId="0">
      <selection activeCell="F5" sqref="F5"/>
    </sheetView>
  </sheetViews>
  <sheetFormatPr defaultColWidth="8.875" defaultRowHeight="13.5"/>
  <cols>
    <col min="1" max="1" width="11.125" customWidth="1"/>
    <col min="2" max="4" width="9.125" customWidth="1"/>
  </cols>
  <sheetData>
    <row r="1" spans="1:11" ht="58.5" customHeight="1">
      <c r="A1" s="865" t="s">
        <v>0</v>
      </c>
      <c r="B1" s="860"/>
      <c r="C1" s="860"/>
      <c r="D1" s="860"/>
      <c r="E1" s="860"/>
      <c r="F1" s="860"/>
      <c r="G1" s="860"/>
      <c r="H1" s="860"/>
      <c r="I1" s="860"/>
      <c r="J1" s="860"/>
      <c r="K1" s="860"/>
    </row>
    <row r="2" spans="1:11" ht="58.5" customHeight="1">
      <c r="A2" s="860"/>
      <c r="B2" s="860"/>
      <c r="C2" s="860"/>
      <c r="D2" s="860"/>
      <c r="E2" s="860"/>
      <c r="F2" s="860"/>
      <c r="G2" s="860"/>
      <c r="H2" s="860"/>
      <c r="I2" s="860"/>
      <c r="J2" s="860"/>
      <c r="K2" s="860"/>
    </row>
    <row r="3" spans="1:11" ht="126.75" customHeight="1">
      <c r="A3" s="860"/>
      <c r="B3" s="860"/>
      <c r="C3" s="860"/>
      <c r="D3" s="860"/>
      <c r="E3" s="860"/>
      <c r="F3" s="860"/>
      <c r="G3" s="860"/>
      <c r="H3" s="860"/>
      <c r="I3" s="860"/>
      <c r="J3" s="860"/>
      <c r="K3" s="860"/>
    </row>
    <row r="4" spans="1:11" ht="48" customHeight="1">
      <c r="A4" s="953" t="s">
        <v>1</v>
      </c>
      <c r="B4" s="953"/>
      <c r="C4" s="953"/>
      <c r="D4" s="953"/>
      <c r="E4" s="953"/>
      <c r="F4" s="953"/>
      <c r="G4" s="953"/>
      <c r="H4" s="953"/>
      <c r="I4" s="953"/>
      <c r="J4" s="953"/>
      <c r="K4" s="953"/>
    </row>
    <row r="5" spans="1:11" ht="37.5" customHeight="1">
      <c r="A5" s="861"/>
      <c r="B5" s="866"/>
      <c r="C5" s="866"/>
      <c r="D5" s="866"/>
      <c r="E5" s="860"/>
      <c r="F5" s="860"/>
      <c r="G5" s="860"/>
      <c r="H5" s="860"/>
      <c r="I5" s="860"/>
      <c r="J5" s="860"/>
      <c r="K5" s="860"/>
    </row>
    <row r="6" spans="1:11" ht="23.1" customHeight="1">
      <c r="A6" s="952"/>
      <c r="B6" s="866"/>
      <c r="C6" s="866"/>
      <c r="D6" s="866"/>
      <c r="E6" s="860"/>
      <c r="F6" s="860"/>
      <c r="G6" s="860"/>
      <c r="H6" s="860"/>
      <c r="I6" s="860"/>
      <c r="J6" s="860"/>
      <c r="K6" s="860"/>
    </row>
    <row r="7" spans="1:11" ht="23.1" customHeight="1">
      <c r="A7" s="952"/>
      <c r="B7" s="866"/>
      <c r="C7" s="866"/>
      <c r="D7" s="866"/>
      <c r="E7" s="860"/>
      <c r="F7" s="860"/>
      <c r="G7" s="860"/>
      <c r="H7" s="860"/>
      <c r="I7" s="860"/>
      <c r="J7" s="860"/>
      <c r="K7" s="860"/>
    </row>
    <row r="8" spans="1:11" ht="23.1" customHeight="1">
      <c r="A8" s="952"/>
      <c r="B8" s="866"/>
      <c r="C8" s="866"/>
      <c r="D8" s="866"/>
      <c r="E8" s="860"/>
      <c r="F8" s="860"/>
      <c r="G8" s="860"/>
      <c r="H8" s="860"/>
      <c r="I8" s="860"/>
      <c r="J8" s="860"/>
      <c r="K8" s="860"/>
    </row>
    <row r="9" spans="1:11" ht="23.1" customHeight="1">
      <c r="A9" s="952"/>
      <c r="B9" s="866"/>
      <c r="C9" s="866"/>
      <c r="D9" s="866"/>
      <c r="E9" s="860"/>
      <c r="F9" s="860"/>
      <c r="G9" s="860"/>
      <c r="H9" s="860"/>
      <c r="I9" s="860"/>
      <c r="J9" s="860"/>
      <c r="K9" s="860"/>
    </row>
    <row r="10" spans="1:11" ht="23.1" hidden="1" customHeight="1">
      <c r="A10" s="952"/>
      <c r="B10" s="863"/>
      <c r="C10" s="863"/>
      <c r="D10" s="863"/>
      <c r="E10" s="863"/>
      <c r="F10" s="863"/>
      <c r="G10" s="863"/>
      <c r="H10" s="863"/>
      <c r="I10" s="863"/>
      <c r="J10" s="863"/>
      <c r="K10" s="863"/>
    </row>
    <row r="11" spans="1:11" ht="23.1" hidden="1" customHeight="1">
      <c r="A11" s="952"/>
      <c r="B11" s="863"/>
      <c r="C11" s="863"/>
      <c r="D11" s="863"/>
      <c r="E11" s="863"/>
      <c r="F11" s="863"/>
      <c r="G11" s="863"/>
      <c r="H11" s="863"/>
      <c r="I11" s="863"/>
      <c r="J11" s="863"/>
      <c r="K11" s="863"/>
    </row>
    <row r="12" spans="1:11" ht="23.1" customHeight="1">
      <c r="A12" s="952"/>
      <c r="B12" s="863"/>
      <c r="C12" s="863"/>
      <c r="D12" s="863"/>
      <c r="E12" s="863"/>
      <c r="F12" s="863"/>
      <c r="G12" s="863"/>
      <c r="H12" s="863"/>
      <c r="I12" s="863"/>
      <c r="J12" s="863"/>
      <c r="K12" s="863"/>
    </row>
    <row r="13" spans="1:11" ht="23.1" customHeight="1">
      <c r="A13" s="952"/>
      <c r="B13" s="863"/>
      <c r="C13" s="863"/>
      <c r="D13" s="863"/>
      <c r="E13" s="863"/>
      <c r="F13" s="863"/>
      <c r="G13" s="863"/>
      <c r="H13" s="863"/>
      <c r="I13" s="863"/>
      <c r="J13" s="863"/>
      <c r="K13" s="863"/>
    </row>
    <row r="14" spans="1:11" ht="23.1" customHeight="1">
      <c r="A14" s="952"/>
      <c r="B14" s="863"/>
      <c r="C14" s="863"/>
      <c r="D14" s="863"/>
      <c r="E14" s="863"/>
      <c r="F14" s="863"/>
      <c r="G14" s="863"/>
      <c r="H14" s="863"/>
      <c r="I14" s="863"/>
      <c r="J14" s="863"/>
      <c r="K14" s="863"/>
    </row>
    <row r="15" spans="1:11" ht="23.1" customHeight="1">
      <c r="A15" s="952"/>
      <c r="B15" s="863"/>
      <c r="C15" s="863"/>
      <c r="D15" s="863"/>
      <c r="E15" s="863"/>
      <c r="F15" s="863"/>
      <c r="G15" s="863"/>
      <c r="H15" s="863"/>
      <c r="I15" s="863"/>
      <c r="J15" s="863"/>
      <c r="K15" s="863"/>
    </row>
    <row r="16" spans="1:11" ht="23.1" customHeight="1">
      <c r="A16" s="952"/>
      <c r="B16" s="863"/>
      <c r="C16" s="863"/>
      <c r="D16" s="863"/>
      <c r="E16" s="863"/>
      <c r="F16" s="863"/>
      <c r="G16" s="863"/>
      <c r="H16" s="863"/>
      <c r="I16" s="863"/>
      <c r="J16" s="863"/>
      <c r="K16" s="863"/>
    </row>
    <row r="17" spans="1:11" ht="23.1" customHeight="1">
      <c r="A17" s="952"/>
      <c r="B17" s="863"/>
      <c r="C17" s="863"/>
      <c r="D17" s="863"/>
      <c r="E17" s="863"/>
      <c r="F17" s="863"/>
      <c r="G17" s="863"/>
      <c r="H17" s="863"/>
      <c r="I17" s="863"/>
      <c r="J17" s="863"/>
      <c r="K17" s="863"/>
    </row>
    <row r="18" spans="1:11" ht="23.1" customHeight="1">
      <c r="A18" s="952"/>
      <c r="B18" s="863"/>
      <c r="C18" s="863"/>
      <c r="D18" s="863"/>
      <c r="E18" s="863"/>
      <c r="F18" s="863"/>
      <c r="G18" s="863"/>
      <c r="H18" s="863"/>
      <c r="I18" s="863"/>
      <c r="J18" s="863"/>
      <c r="K18" s="863"/>
    </row>
    <row r="19" spans="1:11" ht="24.95" customHeight="1">
      <c r="A19" s="863"/>
      <c r="B19" s="863"/>
      <c r="C19" s="863"/>
      <c r="D19" s="863"/>
      <c r="E19" s="863"/>
      <c r="F19" s="863"/>
      <c r="G19" s="863"/>
      <c r="H19" s="863"/>
      <c r="I19" s="863"/>
      <c r="J19" s="863"/>
      <c r="K19" s="863"/>
    </row>
    <row r="20" spans="1:11" ht="30.75" customHeight="1">
      <c r="A20" s="864"/>
      <c r="B20" s="867" t="s">
        <v>2</v>
      </c>
      <c r="C20" s="868"/>
      <c r="D20" s="954"/>
      <c r="E20" s="954"/>
      <c r="F20" s="954"/>
      <c r="G20" s="954"/>
      <c r="H20" s="954"/>
      <c r="I20" s="954"/>
      <c r="J20" s="863"/>
      <c r="K20" s="863"/>
    </row>
    <row r="21" spans="1:11" ht="30.75" customHeight="1">
      <c r="A21" s="864"/>
      <c r="B21" s="867" t="s">
        <v>3</v>
      </c>
      <c r="C21" s="863"/>
      <c r="D21" s="898" t="s">
        <v>608</v>
      </c>
      <c r="E21" s="896"/>
      <c r="F21" s="897"/>
      <c r="G21" s="896"/>
      <c r="H21" s="897"/>
      <c r="I21" s="896"/>
      <c r="J21" s="863"/>
      <c r="K21" s="863"/>
    </row>
    <row r="22" spans="1:11" ht="30.75" customHeight="1">
      <c r="A22" s="864"/>
      <c r="B22" s="867" t="s">
        <v>4</v>
      </c>
      <c r="C22" s="863"/>
      <c r="D22" s="898" t="s">
        <v>608</v>
      </c>
      <c r="E22" s="896"/>
      <c r="F22" s="897"/>
      <c r="G22" s="896"/>
      <c r="H22" s="897"/>
      <c r="I22" s="896"/>
      <c r="J22" s="863"/>
      <c r="K22" s="863"/>
    </row>
    <row r="23" spans="1:11" ht="30.75" customHeight="1">
      <c r="A23" s="864"/>
      <c r="B23" s="867" t="s">
        <v>5</v>
      </c>
      <c r="C23" s="863"/>
      <c r="D23" s="869"/>
      <c r="E23" s="869"/>
      <c r="F23" s="869"/>
      <c r="G23" s="869"/>
      <c r="H23" s="869"/>
      <c r="I23" s="869"/>
      <c r="J23" s="863"/>
      <c r="K23" s="863"/>
    </row>
    <row r="24" spans="1:11" ht="30.75" customHeight="1">
      <c r="A24" s="864"/>
      <c r="B24" s="867" t="s">
        <v>6</v>
      </c>
      <c r="C24" s="863"/>
      <c r="D24" s="869"/>
      <c r="E24" s="869"/>
      <c r="F24" s="869"/>
      <c r="G24" s="869"/>
      <c r="H24" s="869"/>
      <c r="I24" s="869"/>
      <c r="J24" s="863"/>
      <c r="K24" s="863"/>
    </row>
    <row r="25" spans="1:11" ht="30.75" customHeight="1">
      <c r="A25" s="864"/>
      <c r="B25" s="867" t="s">
        <v>7</v>
      </c>
      <c r="C25" s="863"/>
      <c r="D25" s="869"/>
      <c r="E25" s="869"/>
      <c r="F25" s="869"/>
      <c r="G25" s="869"/>
      <c r="H25" s="869"/>
      <c r="I25" s="869"/>
      <c r="J25" s="863"/>
      <c r="K25" s="863"/>
    </row>
    <row r="26" spans="1:11" ht="27.95" customHeight="1">
      <c r="A26" s="864"/>
      <c r="B26" s="867" t="s">
        <v>8</v>
      </c>
      <c r="C26" s="863"/>
      <c r="D26" s="869"/>
      <c r="E26" s="869"/>
      <c r="F26" s="869"/>
      <c r="G26" s="869"/>
      <c r="H26" s="869"/>
      <c r="I26" s="869"/>
      <c r="J26" s="863"/>
      <c r="K26" s="863"/>
    </row>
    <row r="27" spans="1:11">
      <c r="A27" s="860"/>
      <c r="B27" s="860"/>
      <c r="C27" s="860"/>
      <c r="D27" s="860"/>
      <c r="E27" s="860"/>
      <c r="F27" s="860"/>
      <c r="G27" s="860"/>
      <c r="H27" s="860"/>
      <c r="I27" s="860"/>
      <c r="J27" s="860"/>
      <c r="K27" s="860"/>
    </row>
    <row r="28" spans="1:11">
      <c r="A28" s="860"/>
      <c r="B28" s="860"/>
      <c r="C28" s="860"/>
      <c r="D28" s="860"/>
      <c r="E28" s="860"/>
      <c r="F28" s="860"/>
      <c r="G28" s="860"/>
      <c r="H28" s="860"/>
      <c r="I28" s="860"/>
      <c r="J28" s="860"/>
      <c r="K28" s="860"/>
    </row>
  </sheetData>
  <mergeCells count="3">
    <mergeCell ref="A6:A18"/>
    <mergeCell ref="A4:K4"/>
    <mergeCell ref="D20:I20"/>
  </mergeCells>
  <phoneticPr fontId="45" type="noConversion"/>
  <printOptions horizontalCentered="1"/>
  <pageMargins left="0.70833333333333304" right="0.70833333333333304" top="0.74791666666666701" bottom="0.74791666666666701" header="0.31458333333333299" footer="0.31458333333333299"/>
  <pageSetup paperSize="9" scale="83" orientation="portrait" r:id="rId1"/>
</worksheet>
</file>

<file path=xl/worksheets/sheet10.xml><?xml version="1.0" encoding="utf-8"?>
<worksheet xmlns="http://schemas.openxmlformats.org/spreadsheetml/2006/main" xmlns:r="http://schemas.openxmlformats.org/officeDocument/2006/relationships">
  <sheetPr>
    <pageSetUpPr fitToPage="1"/>
  </sheetPr>
  <dimension ref="A1:N19"/>
  <sheetViews>
    <sheetView view="pageBreakPreview" zoomScale="70" zoomScaleNormal="130" zoomScaleSheetLayoutView="70" workbookViewId="0">
      <selection activeCell="M9" sqref="M9"/>
    </sheetView>
  </sheetViews>
  <sheetFormatPr defaultColWidth="8.625" defaultRowHeight="16.5"/>
  <cols>
    <col min="1" max="1" width="21.5" customWidth="1"/>
    <col min="2" max="2" width="12.625" customWidth="1"/>
    <col min="3" max="4" width="13.5" customWidth="1"/>
    <col min="5" max="5" width="13.625" customWidth="1"/>
    <col min="6" max="6" width="12.875" customWidth="1"/>
    <col min="7" max="7" width="13.875" customWidth="1"/>
    <col min="8" max="8" width="13.625" customWidth="1"/>
    <col min="9" max="9" width="14" customWidth="1"/>
    <col min="10" max="11" width="13.125" customWidth="1"/>
    <col min="12" max="12" width="13.875" customWidth="1"/>
    <col min="13" max="14" width="12.625" customWidth="1"/>
    <col min="15" max="16384" width="8.625" style="6"/>
  </cols>
  <sheetData>
    <row r="1" spans="1:14" ht="24.75">
      <c r="A1" s="1087" t="s">
        <v>349</v>
      </c>
      <c r="B1" s="1087"/>
      <c r="C1" s="1087"/>
      <c r="D1" s="1087"/>
      <c r="E1" s="1087"/>
      <c r="F1" s="1087"/>
      <c r="G1" s="1087"/>
      <c r="H1" s="1087"/>
      <c r="I1" s="1087"/>
      <c r="J1" s="1087"/>
      <c r="K1" s="407"/>
      <c r="L1" s="475"/>
      <c r="M1" s="475"/>
      <c r="N1" s="475"/>
    </row>
    <row r="2" spans="1:14" s="5" customFormat="1">
      <c r="A2" s="2" t="str">
        <f>'表1-1 资产配置状况'!A2</f>
        <v>公司名称：</v>
      </c>
      <c r="C2" s="931" t="str">
        <f>封面!$D$21</f>
        <v xml:space="preserve"> 年 月 日</v>
      </c>
      <c r="D2" s="671"/>
      <c r="E2" s="671"/>
      <c r="F2" s="671"/>
      <c r="G2" s="671"/>
      <c r="H2" s="671"/>
      <c r="I2" s="9"/>
      <c r="J2" s="9"/>
      <c r="K2" s="9"/>
      <c r="L2" s="9"/>
      <c r="M2" s="9"/>
      <c r="N2" s="9"/>
    </row>
    <row r="3" spans="1:14" s="5" customFormat="1">
      <c r="A3" s="2"/>
      <c r="B3" s="307"/>
      <c r="C3" s="2"/>
      <c r="D3" s="2"/>
      <c r="E3" s="2"/>
      <c r="F3" s="48"/>
      <c r="G3" s="48"/>
      <c r="H3" s="48"/>
      <c r="I3" s="48"/>
      <c r="J3" s="61"/>
      <c r="K3" s="61"/>
      <c r="M3" s="9"/>
      <c r="N3" s="61" t="s">
        <v>350</v>
      </c>
    </row>
    <row r="4" spans="1:14">
      <c r="A4" s="1094"/>
      <c r="B4" s="1088" t="s">
        <v>351</v>
      </c>
      <c r="C4" s="1089"/>
      <c r="D4" s="1089"/>
      <c r="E4" s="1089"/>
      <c r="F4" s="1085" t="s">
        <v>352</v>
      </c>
      <c r="G4" s="1090" t="s">
        <v>353</v>
      </c>
      <c r="H4" s="1091"/>
      <c r="I4" s="1092"/>
      <c r="J4" s="1085" t="s">
        <v>354</v>
      </c>
      <c r="K4" s="1085" t="s">
        <v>355</v>
      </c>
      <c r="L4" s="1090" t="s">
        <v>157</v>
      </c>
      <c r="M4" s="1093"/>
      <c r="N4" s="1085" t="s">
        <v>356</v>
      </c>
    </row>
    <row r="5" spans="1:14" ht="33">
      <c r="A5" s="1095"/>
      <c r="B5" s="408" t="s">
        <v>357</v>
      </c>
      <c r="C5" s="409" t="s">
        <v>358</v>
      </c>
      <c r="D5" s="409" t="s">
        <v>359</v>
      </c>
      <c r="E5" s="410" t="s">
        <v>360</v>
      </c>
      <c r="F5" s="1086"/>
      <c r="G5" s="408" t="s">
        <v>357</v>
      </c>
      <c r="H5" s="409" t="s">
        <v>358</v>
      </c>
      <c r="I5" s="476" t="s">
        <v>360</v>
      </c>
      <c r="J5" s="1086"/>
      <c r="K5" s="1086"/>
      <c r="L5" s="408" t="s">
        <v>361</v>
      </c>
      <c r="M5" s="476" t="s">
        <v>362</v>
      </c>
      <c r="N5" s="1086"/>
    </row>
    <row r="6" spans="1:14">
      <c r="A6" s="411" t="s">
        <v>151</v>
      </c>
      <c r="B6" s="412"/>
      <c r="C6" s="413"/>
      <c r="D6" s="414">
        <f>IFERROR((B6*G6+C6*H6)/I6,0)</f>
        <v>0</v>
      </c>
      <c r="E6" s="415"/>
      <c r="F6" s="416">
        <f>D6-E6</f>
        <v>0</v>
      </c>
      <c r="G6" s="417"/>
      <c r="H6" s="418"/>
      <c r="I6" s="477"/>
      <c r="J6" s="416">
        <f>(B6*G6+C6*H6-E6*I6)/1000</f>
        <v>0</v>
      </c>
      <c r="K6" s="1082"/>
      <c r="L6" s="478">
        <f>'表1-1 资产配置状况'!H42+'表1-1 资产配置状况'!H58</f>
        <v>0</v>
      </c>
      <c r="M6" s="944">
        <f>'表1-1 资产配置状况'!H69</f>
        <v>0</v>
      </c>
      <c r="N6" s="416">
        <f>IFERROR((B6*G6+C6*H6+12*L6+25*M6)/(G6+H6+L6+M6)-E6,0)</f>
        <v>0</v>
      </c>
    </row>
    <row r="7" spans="1:14">
      <c r="A7" s="419" t="s">
        <v>152</v>
      </c>
      <c r="B7" s="420"/>
      <c r="C7" s="421" t="s">
        <v>135</v>
      </c>
      <c r="D7" s="421" t="s">
        <v>135</v>
      </c>
      <c r="E7" s="422" t="s">
        <v>135</v>
      </c>
      <c r="F7" s="423" t="s">
        <v>135</v>
      </c>
      <c r="G7" s="424"/>
      <c r="H7" s="421" t="s">
        <v>135</v>
      </c>
      <c r="I7" s="422" t="s">
        <v>135</v>
      </c>
      <c r="J7" s="423" t="s">
        <v>135</v>
      </c>
      <c r="K7" s="1083"/>
      <c r="L7" s="479">
        <f>'表1-1 资产配置状况'!K42+'表1-1 资产配置状况'!K58</f>
        <v>0</v>
      </c>
      <c r="M7" s="945">
        <f>'表1-1 资产配置状况'!K69</f>
        <v>0</v>
      </c>
      <c r="N7" s="480" t="s">
        <v>135</v>
      </c>
    </row>
    <row r="8" spans="1:14">
      <c r="A8" s="425" t="s">
        <v>153</v>
      </c>
      <c r="B8" s="420"/>
      <c r="C8" s="421" t="s">
        <v>135</v>
      </c>
      <c r="D8" s="426">
        <f>IFERROR(B8*G8/I8,0)</f>
        <v>0</v>
      </c>
      <c r="E8" s="427"/>
      <c r="F8" s="428">
        <f>D8-E8</f>
        <v>0</v>
      </c>
      <c r="G8" s="424"/>
      <c r="H8" s="421" t="s">
        <v>135</v>
      </c>
      <c r="I8" s="481"/>
      <c r="J8" s="428">
        <f>(B8*G8-E8*I8)/1000</f>
        <v>0</v>
      </c>
      <c r="K8" s="1083"/>
      <c r="L8" s="479">
        <f>'表1-1 资产配置状况'!N42+'表1-1 资产配置状况'!N58</f>
        <v>0</v>
      </c>
      <c r="M8" s="945">
        <f>'表1-1 资产配置状况'!N69</f>
        <v>0</v>
      </c>
      <c r="N8" s="416">
        <f>IFERROR((B8*G8+12*L8+25*M8)/(G8+L8+M8)-E8,0)</f>
        <v>0</v>
      </c>
    </row>
    <row r="9" spans="1:14">
      <c r="A9" s="425" t="s">
        <v>154</v>
      </c>
      <c r="B9" s="420"/>
      <c r="C9" s="429"/>
      <c r="D9" s="426">
        <f>IFERROR((B9*G9+C9*H9)/I9,0)</f>
        <v>0</v>
      </c>
      <c r="E9" s="430"/>
      <c r="F9" s="428">
        <f>D9-E9</f>
        <v>0</v>
      </c>
      <c r="G9" s="431"/>
      <c r="H9" s="432"/>
      <c r="I9" s="482"/>
      <c r="J9" s="428">
        <f>(B9*G9+C9*H9-E9*I9)/1000</f>
        <v>0</v>
      </c>
      <c r="K9" s="1083"/>
      <c r="L9" s="340">
        <f>'表1-1 资产配置状况'!Q42+'表1-1 资产配置状况'!Q58</f>
        <v>0</v>
      </c>
      <c r="M9" s="946">
        <f>'表1-1 资产配置状况'!Q69</f>
        <v>0</v>
      </c>
      <c r="N9" s="416">
        <f>IFERROR((B9*G9+C9*H9+12*L9+25*M9)/(G9+H9+L9+M9)-E9,0)</f>
        <v>0</v>
      </c>
    </row>
    <row r="10" spans="1:14">
      <c r="A10" s="433" t="s">
        <v>155</v>
      </c>
      <c r="B10" s="434"/>
      <c r="C10" s="435"/>
      <c r="D10" s="436">
        <f>IFERROR((B10*G10+C10*H10)/I10,0)</f>
        <v>0</v>
      </c>
      <c r="E10" s="437"/>
      <c r="F10" s="438">
        <f>D10-E10</f>
        <v>0</v>
      </c>
      <c r="G10" s="439"/>
      <c r="H10" s="440"/>
      <c r="I10" s="483"/>
      <c r="J10" s="438">
        <f>(B10*G10+C10*H10-E10*I10)/1000</f>
        <v>0</v>
      </c>
      <c r="K10" s="1084"/>
      <c r="L10" s="484">
        <f>'表1-1 资产配置状况'!T42+'表1-1 资产配置状况'!T58</f>
        <v>0</v>
      </c>
      <c r="M10" s="947">
        <f>'表1-1 资产配置状况'!T69</f>
        <v>0</v>
      </c>
      <c r="N10" s="438">
        <f>IFERROR((B10*G10+C10*H10+12*L10+25*M10)/(G10+H10+L10+M10)-E10,0)</f>
        <v>0</v>
      </c>
    </row>
    <row r="11" spans="1:14">
      <c r="A11" s="441" t="s">
        <v>150</v>
      </c>
      <c r="B11" s="442"/>
      <c r="C11" s="443"/>
      <c r="D11" s="444">
        <f>IFERROR((B11*G11+C11*H11)/I11,0)</f>
        <v>0</v>
      </c>
      <c r="E11" s="445"/>
      <c r="F11" s="446">
        <f>D11-E11</f>
        <v>0</v>
      </c>
      <c r="G11" s="447"/>
      <c r="H11" s="448"/>
      <c r="I11" s="485"/>
      <c r="J11" s="486">
        <f>(B11*G11+C11*H11-E11*I11)/1000</f>
        <v>0</v>
      </c>
      <c r="K11" s="474">
        <f>IFERROR(J11/'表1-1 资产配置状况'!D8,0)</f>
        <v>0</v>
      </c>
      <c r="L11" s="487">
        <f>'表1-1 资产配置状况'!C42+'表1-1 资产配置状况'!C58</f>
        <v>0</v>
      </c>
      <c r="M11" s="948">
        <f>'表1-1 资产配置状况'!C69</f>
        <v>0</v>
      </c>
      <c r="N11" s="446">
        <f>IFERROR((B11*G11+C11*H11+12*L11+25*M11)/(G11+H11+L11+M11)-E11,0)</f>
        <v>0</v>
      </c>
    </row>
    <row r="12" spans="1:14">
      <c r="A12" s="1096"/>
      <c r="B12" s="1088" t="s">
        <v>363</v>
      </c>
      <c r="C12" s="1089"/>
      <c r="D12" s="1089"/>
      <c r="E12" s="1089"/>
      <c r="F12" s="1085" t="s">
        <v>364</v>
      </c>
      <c r="G12" s="1085" t="s">
        <v>365</v>
      </c>
      <c r="H12" s="1085" t="s">
        <v>366</v>
      </c>
      <c r="I12" s="1090" t="s">
        <v>367</v>
      </c>
      <c r="J12" s="1091"/>
      <c r="K12" s="1093"/>
      <c r="L12" s="488"/>
      <c r="M12" s="488"/>
      <c r="N12" s="488"/>
    </row>
    <row r="13" spans="1:14" ht="33">
      <c r="A13" s="1097"/>
      <c r="B13" s="408" t="s">
        <v>357</v>
      </c>
      <c r="C13" s="409" t="s">
        <v>358</v>
      </c>
      <c r="D13" s="409" t="s">
        <v>359</v>
      </c>
      <c r="E13" s="410" t="s">
        <v>360</v>
      </c>
      <c r="F13" s="1086"/>
      <c r="G13" s="1086"/>
      <c r="H13" s="1086"/>
      <c r="I13" s="489" t="s">
        <v>368</v>
      </c>
      <c r="J13" s="409" t="s">
        <v>369</v>
      </c>
      <c r="K13" s="476" t="s">
        <v>62</v>
      </c>
      <c r="L13" s="488"/>
      <c r="M13" s="488"/>
      <c r="N13" s="488"/>
    </row>
    <row r="14" spans="1:14">
      <c r="A14" s="411" t="s">
        <v>151</v>
      </c>
      <c r="B14" s="449"/>
      <c r="C14" s="450"/>
      <c r="D14" s="451">
        <f>IFERROR((B14*G6+C14*H6)/I6,0)</f>
        <v>0</v>
      </c>
      <c r="E14" s="452"/>
      <c r="F14" s="453">
        <f>D14-E14</f>
        <v>0</v>
      </c>
      <c r="G14" s="453">
        <f>(B14*G6+C14*H6-E14*I6)/1000</f>
        <v>0</v>
      </c>
      <c r="H14" s="1082"/>
      <c r="I14" s="490"/>
      <c r="J14" s="491"/>
      <c r="K14" s="492"/>
      <c r="L14" s="488"/>
      <c r="M14" s="488"/>
      <c r="N14" s="488"/>
    </row>
    <row r="15" spans="1:14">
      <c r="A15" s="419" t="s">
        <v>152</v>
      </c>
      <c r="B15" s="454"/>
      <c r="C15" s="455" t="s">
        <v>135</v>
      </c>
      <c r="D15" s="455" t="s">
        <v>135</v>
      </c>
      <c r="E15" s="456" t="s">
        <v>135</v>
      </c>
      <c r="F15" s="457" t="s">
        <v>135</v>
      </c>
      <c r="G15" s="457" t="s">
        <v>135</v>
      </c>
      <c r="H15" s="1083"/>
      <c r="I15" s="147" t="s">
        <v>135</v>
      </c>
      <c r="J15" s="147" t="s">
        <v>135</v>
      </c>
      <c r="K15" s="142" t="s">
        <v>135</v>
      </c>
      <c r="L15" s="488"/>
      <c r="M15" s="488"/>
      <c r="N15" s="488"/>
    </row>
    <row r="16" spans="1:14" s="306" customFormat="1">
      <c r="A16" s="425" t="s">
        <v>153</v>
      </c>
      <c r="B16" s="454"/>
      <c r="C16" s="455" t="s">
        <v>135</v>
      </c>
      <c r="D16" s="458">
        <f>IFERROR(B16*G8/I8,0)</f>
        <v>0</v>
      </c>
      <c r="E16" s="459"/>
      <c r="F16" s="460">
        <f>D16-E16</f>
        <v>0</v>
      </c>
      <c r="G16" s="460">
        <f>(B16*G8-E16*I8)/1000</f>
        <v>0</v>
      </c>
      <c r="H16" s="1083"/>
      <c r="I16" s="147" t="s">
        <v>135</v>
      </c>
      <c r="J16" s="147" t="s">
        <v>135</v>
      </c>
      <c r="K16" s="147" t="s">
        <v>135</v>
      </c>
      <c r="L16" s="488"/>
      <c r="M16" s="488"/>
      <c r="N16" s="488"/>
    </row>
    <row r="17" spans="1:14" s="306" customFormat="1">
      <c r="A17" s="425" t="s">
        <v>154</v>
      </c>
      <c r="B17" s="454"/>
      <c r="C17" s="461"/>
      <c r="D17" s="458">
        <f>IFERROR((B17*G9+C17*H9)/I9,0)</f>
        <v>0</v>
      </c>
      <c r="E17" s="462"/>
      <c r="F17" s="460">
        <f>D17-E17</f>
        <v>0</v>
      </c>
      <c r="G17" s="460">
        <f>(B17*G9+C17*H9-E17*I9)/1000</f>
        <v>0</v>
      </c>
      <c r="H17" s="1083"/>
      <c r="I17" s="493"/>
      <c r="J17" s="494"/>
      <c r="K17" s="495"/>
      <c r="L17" s="488"/>
      <c r="M17" s="488"/>
      <c r="N17" s="488"/>
    </row>
    <row r="18" spans="1:14" s="306" customFormat="1">
      <c r="A18" s="433" t="s">
        <v>155</v>
      </c>
      <c r="B18" s="463"/>
      <c r="C18" s="464"/>
      <c r="D18" s="465">
        <f>IFERROR((B18*G10+C18*H10)/I10,0)</f>
        <v>0</v>
      </c>
      <c r="E18" s="466"/>
      <c r="F18" s="467">
        <f>D18-E18</f>
        <v>0</v>
      </c>
      <c r="G18" s="467">
        <f>(B18*G10+C18*H10-E18*I10)/1000</f>
        <v>0</v>
      </c>
      <c r="H18" s="1084"/>
      <c r="I18" s="496"/>
      <c r="J18" s="497"/>
      <c r="K18" s="498"/>
      <c r="L18" s="488"/>
      <c r="M18" s="488"/>
      <c r="N18" s="488"/>
    </row>
    <row r="19" spans="1:14" s="306" customFormat="1">
      <c r="A19" s="441" t="s">
        <v>150</v>
      </c>
      <c r="B19" s="468"/>
      <c r="C19" s="469"/>
      <c r="D19" s="470">
        <f>IFERROR((B19*G11+C19*H11)/I11,0)</f>
        <v>0</v>
      </c>
      <c r="E19" s="471"/>
      <c r="F19" s="472">
        <f>D19-E19</f>
        <v>0</v>
      </c>
      <c r="G19" s="473">
        <f>(B19*G11+C19*H11-E19*I11)/1000</f>
        <v>0</v>
      </c>
      <c r="H19" s="474">
        <f>IFERROR(G19/'表1-1 资产配置状况'!D8,0)</f>
        <v>0</v>
      </c>
      <c r="I19" s="499"/>
      <c r="J19" s="500"/>
      <c r="K19" s="501"/>
      <c r="L19" s="488"/>
      <c r="M19" s="488"/>
      <c r="N19" s="488"/>
    </row>
  </sheetData>
  <sheetProtection formatCells="0" formatColumns="0" formatRows="0"/>
  <protectedRanges>
    <protectedRange sqref="L2:M3 A2 A3:I3" name="区域1" securityDescriptor=""/>
    <protectedRange sqref="D14:D19 B6:E11" name="区域2" securityDescriptor=""/>
    <protectedRange sqref="B14:C19 E14:E19" name="区域3" securityDescriptor=""/>
    <protectedRange sqref="L6:M11 G6:I11 I14:L19" name="区域4" securityDescriptor=""/>
    <protectedRange sqref="C2:G2" name="区域1_1" securityDescriptor=""/>
  </protectedRanges>
  <mergeCells count="17">
    <mergeCell ref="A1:J1"/>
    <mergeCell ref="B4:E4"/>
    <mergeCell ref="G4:I4"/>
    <mergeCell ref="L4:M4"/>
    <mergeCell ref="B12:E12"/>
    <mergeCell ref="I12:K12"/>
    <mergeCell ref="A4:A5"/>
    <mergeCell ref="A12:A13"/>
    <mergeCell ref="F4:F5"/>
    <mergeCell ref="F12:F13"/>
    <mergeCell ref="G12:G13"/>
    <mergeCell ref="H12:H13"/>
    <mergeCell ref="H14:H18"/>
    <mergeCell ref="J4:J5"/>
    <mergeCell ref="K4:K5"/>
    <mergeCell ref="K6:K10"/>
    <mergeCell ref="N4:N5"/>
  </mergeCells>
  <phoneticPr fontId="45" type="noConversion"/>
  <dataValidations count="1">
    <dataValidation showInputMessage="1" showErrorMessage="1" sqref="G2"/>
  </dataValidations>
  <pageMargins left="0.70833333333333304" right="0.70833333333333304" top="0.74791666666666701" bottom="0.74791666666666701" header="0.31458333333333299" footer="0.31458333333333299"/>
  <pageSetup paperSize="9" scale="68" orientation="landscape" r:id="rId1"/>
  <drawing r:id="rId2"/>
</worksheet>
</file>

<file path=xl/worksheets/sheet11.xml><?xml version="1.0" encoding="utf-8"?>
<worksheet xmlns="http://schemas.openxmlformats.org/spreadsheetml/2006/main" xmlns:r="http://schemas.openxmlformats.org/officeDocument/2006/relationships">
  <dimension ref="A1:Y40"/>
  <sheetViews>
    <sheetView zoomScale="55" zoomScaleNormal="55" zoomScaleSheetLayoutView="55" workbookViewId="0">
      <pane xSplit="2" ySplit="5" topLeftCell="C6" activePane="bottomRight" state="frozen"/>
      <selection activeCell="A58" sqref="A58"/>
      <selection pane="topRight" activeCell="A58" sqref="A58"/>
      <selection pane="bottomLeft" activeCell="A58" sqref="A58"/>
      <selection pane="bottomRight" activeCell="G20" sqref="G20"/>
    </sheetView>
  </sheetViews>
  <sheetFormatPr defaultColWidth="8.625" defaultRowHeight="16.5"/>
  <cols>
    <col min="1" max="1" width="16.875" customWidth="1"/>
    <col min="2" max="2" width="18.5" customWidth="1"/>
    <col min="3" max="3" width="10" customWidth="1"/>
    <col min="4" max="4" width="11.375" customWidth="1"/>
    <col min="5" max="5" width="10.375" customWidth="1"/>
    <col min="6" max="6" width="11.125" customWidth="1"/>
    <col min="7" max="7" width="12.875" customWidth="1"/>
    <col min="8" max="8" width="12.625" customWidth="1"/>
    <col min="9" max="9" width="11.125" customWidth="1"/>
    <col min="10" max="13" width="13.875" customWidth="1"/>
    <col min="14" max="15" width="12.625" customWidth="1"/>
    <col min="16" max="22" width="16.125" customWidth="1"/>
    <col min="23" max="23" width="18.5" customWidth="1"/>
    <col min="24" max="24" width="18.125" customWidth="1"/>
    <col min="25" max="25" width="17.375" customWidth="1"/>
    <col min="26" max="16384" width="8.625" style="306"/>
  </cols>
  <sheetData>
    <row r="1" spans="1:25" s="6" customFormat="1" ht="24.75">
      <c r="A1" s="1114" t="s">
        <v>370</v>
      </c>
      <c r="B1" s="1114"/>
      <c r="C1" s="1114"/>
      <c r="D1" s="1114"/>
      <c r="E1" s="1114"/>
      <c r="F1" s="1114"/>
      <c r="G1" s="1114"/>
      <c r="H1" s="1114"/>
      <c r="I1" s="1114"/>
      <c r="J1" s="1114"/>
      <c r="K1" s="1114"/>
      <c r="L1" s="1114"/>
      <c r="M1" s="1114"/>
      <c r="N1" s="1114"/>
      <c r="O1" s="1114"/>
      <c r="P1" s="1114"/>
      <c r="Q1" s="1114"/>
      <c r="R1" s="1114"/>
      <c r="S1" s="1114"/>
      <c r="T1" s="1114"/>
      <c r="U1" s="1114"/>
      <c r="V1" s="1114"/>
      <c r="W1" s="1114"/>
      <c r="X1" s="1114"/>
      <c r="Y1" s="1114"/>
    </row>
    <row r="2" spans="1:25" s="5" customFormat="1">
      <c r="A2" s="2" t="str">
        <f>'表1-1 资产配置状况'!A2</f>
        <v>公司名称：</v>
      </c>
      <c r="B2" s="48"/>
      <c r="C2" s="307"/>
      <c r="D2" s="307"/>
      <c r="E2" s="2"/>
      <c r="F2" s="2"/>
      <c r="G2" s="48"/>
      <c r="H2" s="48"/>
      <c r="I2" s="48"/>
      <c r="J2" s="307"/>
      <c r="K2" s="931" t="str">
        <f>封面!$D$21</f>
        <v xml:space="preserve"> 年 月 日</v>
      </c>
      <c r="L2" s="671"/>
      <c r="M2" s="671"/>
      <c r="N2" s="671"/>
      <c r="O2" s="671"/>
      <c r="P2" s="671"/>
      <c r="Q2" s="9"/>
      <c r="R2" s="9"/>
      <c r="S2" s="9"/>
      <c r="T2" s="9"/>
      <c r="U2" s="9"/>
      <c r="V2" s="9"/>
      <c r="W2" s="9"/>
      <c r="X2" s="9"/>
      <c r="Y2" s="9"/>
    </row>
    <row r="3" spans="1:25" s="5" customFormat="1">
      <c r="A3" s="2"/>
      <c r="B3" s="48"/>
      <c r="C3" s="307"/>
      <c r="D3" s="307"/>
      <c r="E3" s="2"/>
      <c r="F3" s="2"/>
      <c r="G3" s="48"/>
      <c r="H3" s="48"/>
      <c r="I3" s="48"/>
      <c r="J3" s="307"/>
      <c r="K3" s="307"/>
      <c r="L3" s="352"/>
      <c r="M3" s="352"/>
      <c r="N3" s="352"/>
      <c r="O3" s="353"/>
      <c r="P3" s="353"/>
      <c r="Q3" s="9"/>
      <c r="R3" s="9"/>
      <c r="S3" s="9"/>
      <c r="T3" s="9"/>
      <c r="U3" s="9"/>
      <c r="V3" s="9"/>
      <c r="W3" s="9"/>
      <c r="X3" s="9"/>
      <c r="Y3" s="61" t="s">
        <v>139</v>
      </c>
    </row>
    <row r="4" spans="1:25" s="5" customFormat="1">
      <c r="A4" s="1120" t="s">
        <v>371</v>
      </c>
      <c r="B4" s="1106" t="s">
        <v>305</v>
      </c>
      <c r="C4" s="1115" t="s">
        <v>372</v>
      </c>
      <c r="D4" s="1116"/>
      <c r="E4" s="1116"/>
      <c r="F4" s="1116"/>
      <c r="G4" s="1116"/>
      <c r="H4" s="1116"/>
      <c r="I4" s="1116"/>
      <c r="J4" s="1116"/>
      <c r="K4" s="1116"/>
      <c r="L4" s="1116"/>
      <c r="M4" s="1116"/>
      <c r="N4" s="1116"/>
      <c r="O4" s="1116"/>
      <c r="P4" s="1116"/>
      <c r="Q4" s="1116"/>
      <c r="R4" s="1116"/>
      <c r="S4" s="1116"/>
      <c r="T4" s="1116"/>
      <c r="U4" s="1116"/>
      <c r="V4" s="1117"/>
      <c r="W4" s="1110" t="s">
        <v>260</v>
      </c>
      <c r="X4" s="1128" t="s">
        <v>353</v>
      </c>
      <c r="Y4" s="1132" t="s">
        <v>373</v>
      </c>
    </row>
    <row r="5" spans="1:25" s="5" customFormat="1">
      <c r="A5" s="1121"/>
      <c r="B5" s="1107"/>
      <c r="C5" s="308">
        <v>0</v>
      </c>
      <c r="D5" s="308">
        <v>0.5</v>
      </c>
      <c r="E5" s="309">
        <v>1</v>
      </c>
      <c r="F5" s="309">
        <v>2</v>
      </c>
      <c r="G5" s="309">
        <v>3</v>
      </c>
      <c r="H5" s="309">
        <v>4</v>
      </c>
      <c r="I5" s="309">
        <v>5</v>
      </c>
      <c r="J5" s="309">
        <v>6</v>
      </c>
      <c r="K5" s="308">
        <v>7</v>
      </c>
      <c r="L5" s="308">
        <v>8</v>
      </c>
      <c r="M5" s="308">
        <v>10</v>
      </c>
      <c r="N5" s="308">
        <v>12</v>
      </c>
      <c r="O5" s="308">
        <v>15</v>
      </c>
      <c r="P5" s="308">
        <v>20</v>
      </c>
      <c r="Q5" s="308">
        <v>25</v>
      </c>
      <c r="R5" s="308">
        <v>30</v>
      </c>
      <c r="S5" s="335">
        <v>35</v>
      </c>
      <c r="T5" s="335">
        <v>40</v>
      </c>
      <c r="U5" s="335">
        <v>45</v>
      </c>
      <c r="V5" s="366">
        <v>50</v>
      </c>
      <c r="W5" s="1111"/>
      <c r="X5" s="1129"/>
      <c r="Y5" s="1133"/>
    </row>
    <row r="6" spans="1:25" s="5" customFormat="1">
      <c r="A6" s="1122" t="s">
        <v>357</v>
      </c>
      <c r="B6" s="310" t="s">
        <v>151</v>
      </c>
      <c r="C6" s="311"/>
      <c r="D6" s="312"/>
      <c r="E6" s="313"/>
      <c r="F6" s="313"/>
      <c r="G6" s="313"/>
      <c r="H6" s="313"/>
      <c r="I6" s="354"/>
      <c r="J6" s="354"/>
      <c r="K6" s="354"/>
      <c r="L6" s="354"/>
      <c r="M6" s="354"/>
      <c r="N6" s="354"/>
      <c r="O6" s="354"/>
      <c r="P6" s="354"/>
      <c r="Q6" s="354"/>
      <c r="R6" s="354"/>
      <c r="S6" s="367"/>
      <c r="T6" s="367"/>
      <c r="U6" s="367"/>
      <c r="V6" s="367"/>
      <c r="W6" s="368">
        <f>SUM(C6:V6)</f>
        <v>0</v>
      </c>
      <c r="X6" s="369">
        <f>'表2-1 期限结构匹配测试表_修正久期'!G6</f>
        <v>0</v>
      </c>
      <c r="Y6" s="402">
        <f t="shared" ref="Y6:Y12" si="0">IFERROR(W6/X6*1000,0)</f>
        <v>0</v>
      </c>
    </row>
    <row r="7" spans="1:25" s="5" customFormat="1">
      <c r="A7" s="1123"/>
      <c r="B7" s="314" t="s">
        <v>152</v>
      </c>
      <c r="C7" s="315"/>
      <c r="D7" s="316"/>
      <c r="E7" s="317"/>
      <c r="F7" s="317"/>
      <c r="G7" s="317"/>
      <c r="H7" s="317"/>
      <c r="I7" s="355"/>
      <c r="J7" s="355"/>
      <c r="K7" s="355"/>
      <c r="L7" s="355"/>
      <c r="M7" s="355"/>
      <c r="N7" s="355"/>
      <c r="O7" s="355"/>
      <c r="P7" s="355"/>
      <c r="Q7" s="355"/>
      <c r="R7" s="355"/>
      <c r="S7" s="370"/>
      <c r="T7" s="370"/>
      <c r="U7" s="370"/>
      <c r="V7" s="370"/>
      <c r="W7" s="371">
        <f t="shared" ref="W7:W21" si="1">SUM(C7:V7)</f>
        <v>0</v>
      </c>
      <c r="X7" s="372">
        <f>'表2-1 期限结构匹配测试表_修正久期'!G7</f>
        <v>0</v>
      </c>
      <c r="Y7" s="403">
        <f t="shared" si="0"/>
        <v>0</v>
      </c>
    </row>
    <row r="8" spans="1:25" s="5" customFormat="1">
      <c r="A8" s="1123"/>
      <c r="B8" s="318" t="s">
        <v>153</v>
      </c>
      <c r="C8" s="315"/>
      <c r="D8" s="316"/>
      <c r="E8" s="317"/>
      <c r="F8" s="317"/>
      <c r="G8" s="317"/>
      <c r="H8" s="317"/>
      <c r="I8" s="355"/>
      <c r="J8" s="355"/>
      <c r="K8" s="355"/>
      <c r="L8" s="355"/>
      <c r="M8" s="355"/>
      <c r="N8" s="355"/>
      <c r="O8" s="355"/>
      <c r="P8" s="355"/>
      <c r="Q8" s="355"/>
      <c r="R8" s="355"/>
      <c r="S8" s="370"/>
      <c r="T8" s="370"/>
      <c r="U8" s="370"/>
      <c r="V8" s="370"/>
      <c r="W8" s="371">
        <f t="shared" si="1"/>
        <v>0</v>
      </c>
      <c r="X8" s="372">
        <f>'表2-1 期限结构匹配测试表_修正久期'!G8</f>
        <v>0</v>
      </c>
      <c r="Y8" s="403">
        <f t="shared" si="0"/>
        <v>0</v>
      </c>
    </row>
    <row r="9" spans="1:25" s="5" customFormat="1">
      <c r="A9" s="1123"/>
      <c r="B9" s="318" t="s">
        <v>154</v>
      </c>
      <c r="C9" s="316"/>
      <c r="D9" s="319"/>
      <c r="E9" s="320"/>
      <c r="F9" s="320"/>
      <c r="G9" s="320"/>
      <c r="H9" s="320"/>
      <c r="I9" s="356"/>
      <c r="J9" s="356"/>
      <c r="K9" s="356"/>
      <c r="L9" s="356"/>
      <c r="M9" s="356"/>
      <c r="N9" s="356"/>
      <c r="O9" s="356"/>
      <c r="P9" s="356"/>
      <c r="Q9" s="356"/>
      <c r="R9" s="356"/>
      <c r="S9" s="373"/>
      <c r="T9" s="373"/>
      <c r="U9" s="373"/>
      <c r="V9" s="373"/>
      <c r="W9" s="371">
        <f t="shared" si="1"/>
        <v>0</v>
      </c>
      <c r="X9" s="374">
        <f>'表2-1 期限结构匹配测试表_修正久期'!G9</f>
        <v>0</v>
      </c>
      <c r="Y9" s="403">
        <f t="shared" si="0"/>
        <v>0</v>
      </c>
    </row>
    <row r="10" spans="1:25" s="5" customFormat="1">
      <c r="A10" s="1123"/>
      <c r="B10" s="318" t="s">
        <v>155</v>
      </c>
      <c r="C10" s="316"/>
      <c r="D10" s="319"/>
      <c r="E10" s="320"/>
      <c r="F10" s="320"/>
      <c r="G10" s="320"/>
      <c r="H10" s="320"/>
      <c r="I10" s="356"/>
      <c r="J10" s="356"/>
      <c r="K10" s="356"/>
      <c r="L10" s="356"/>
      <c r="M10" s="356"/>
      <c r="N10" s="356"/>
      <c r="O10" s="356"/>
      <c r="P10" s="356"/>
      <c r="Q10" s="356"/>
      <c r="R10" s="356"/>
      <c r="S10" s="373"/>
      <c r="T10" s="373"/>
      <c r="U10" s="373"/>
      <c r="V10" s="373"/>
      <c r="W10" s="371">
        <f t="shared" si="1"/>
        <v>0</v>
      </c>
      <c r="X10" s="374">
        <f>'表2-1 期限结构匹配测试表_修正久期'!G10</f>
        <v>0</v>
      </c>
      <c r="Y10" s="403">
        <f t="shared" si="0"/>
        <v>0</v>
      </c>
    </row>
    <row r="11" spans="1:25" s="5" customFormat="1">
      <c r="A11" s="1123"/>
      <c r="B11" s="321" t="s">
        <v>150</v>
      </c>
      <c r="C11" s="322">
        <f>SUM(C6,C8:C10)</f>
        <v>0</v>
      </c>
      <c r="D11" s="322">
        <f t="shared" ref="D11:V11" si="2">SUM(D6,D8:D10)</f>
        <v>0</v>
      </c>
      <c r="E11" s="322">
        <f t="shared" si="2"/>
        <v>0</v>
      </c>
      <c r="F11" s="322">
        <f t="shared" si="2"/>
        <v>0</v>
      </c>
      <c r="G11" s="322">
        <f t="shared" si="2"/>
        <v>0</v>
      </c>
      <c r="H11" s="322">
        <f t="shared" si="2"/>
        <v>0</v>
      </c>
      <c r="I11" s="357">
        <f t="shared" si="2"/>
        <v>0</v>
      </c>
      <c r="J11" s="357">
        <f t="shared" si="2"/>
        <v>0</v>
      </c>
      <c r="K11" s="357">
        <f t="shared" si="2"/>
        <v>0</v>
      </c>
      <c r="L11" s="357">
        <f t="shared" si="2"/>
        <v>0</v>
      </c>
      <c r="M11" s="357">
        <f t="shared" si="2"/>
        <v>0</v>
      </c>
      <c r="N11" s="357">
        <f t="shared" si="2"/>
        <v>0</v>
      </c>
      <c r="O11" s="357">
        <f t="shared" si="2"/>
        <v>0</v>
      </c>
      <c r="P11" s="357">
        <f t="shared" si="2"/>
        <v>0</v>
      </c>
      <c r="Q11" s="357">
        <f t="shared" si="2"/>
        <v>0</v>
      </c>
      <c r="R11" s="357">
        <f t="shared" si="2"/>
        <v>0</v>
      </c>
      <c r="S11" s="357">
        <f t="shared" si="2"/>
        <v>0</v>
      </c>
      <c r="T11" s="357">
        <f t="shared" si="2"/>
        <v>0</v>
      </c>
      <c r="U11" s="357">
        <f t="shared" si="2"/>
        <v>0</v>
      </c>
      <c r="V11" s="357">
        <f t="shared" si="2"/>
        <v>0</v>
      </c>
      <c r="W11" s="375">
        <f t="shared" si="1"/>
        <v>0</v>
      </c>
      <c r="X11" s="376">
        <f>'表2-1 期限结构匹配测试表_修正久期'!G11</f>
        <v>0</v>
      </c>
      <c r="Y11" s="404">
        <f t="shared" si="0"/>
        <v>0</v>
      </c>
    </row>
    <row r="12" spans="1:25" s="5" customFormat="1">
      <c r="A12" s="1124" t="s">
        <v>374</v>
      </c>
      <c r="B12" s="323" t="s">
        <v>151</v>
      </c>
      <c r="C12" s="324"/>
      <c r="D12" s="324"/>
      <c r="E12" s="324"/>
      <c r="F12" s="324"/>
      <c r="G12" s="324"/>
      <c r="H12" s="324"/>
      <c r="I12" s="358"/>
      <c r="J12" s="358"/>
      <c r="K12" s="358"/>
      <c r="L12" s="358"/>
      <c r="M12" s="358"/>
      <c r="N12" s="358"/>
      <c r="O12" s="358"/>
      <c r="P12" s="358"/>
      <c r="Q12" s="358"/>
      <c r="R12" s="358"/>
      <c r="S12" s="358"/>
      <c r="T12" s="358"/>
      <c r="U12" s="358"/>
      <c r="V12" s="358"/>
      <c r="W12" s="377">
        <f t="shared" si="1"/>
        <v>0</v>
      </c>
      <c r="X12" s="378">
        <f>'表2-1 期限结构匹配测试表_修正久期'!H6</f>
        <v>0</v>
      </c>
      <c r="Y12" s="405">
        <f t="shared" si="0"/>
        <v>0</v>
      </c>
    </row>
    <row r="13" spans="1:25" s="5" customFormat="1">
      <c r="A13" s="1122"/>
      <c r="B13" s="318" t="s">
        <v>153</v>
      </c>
      <c r="C13" s="325"/>
      <c r="D13" s="325"/>
      <c r="E13" s="325"/>
      <c r="F13" s="325"/>
      <c r="G13" s="325"/>
      <c r="H13" s="325"/>
      <c r="I13" s="359"/>
      <c r="J13" s="359"/>
      <c r="K13" s="359"/>
      <c r="L13" s="359"/>
      <c r="M13" s="359"/>
      <c r="N13" s="359"/>
      <c r="O13" s="359"/>
      <c r="P13" s="359"/>
      <c r="Q13" s="359"/>
      <c r="R13" s="359"/>
      <c r="S13" s="359"/>
      <c r="T13" s="359"/>
      <c r="U13" s="359"/>
      <c r="V13" s="359"/>
      <c r="W13" s="379"/>
      <c r="X13" s="380"/>
      <c r="Y13" s="406"/>
    </row>
    <row r="14" spans="1:25" s="5" customFormat="1">
      <c r="A14" s="1123"/>
      <c r="B14" s="318" t="s">
        <v>154</v>
      </c>
      <c r="C14" s="326"/>
      <c r="D14" s="326"/>
      <c r="E14" s="326"/>
      <c r="F14" s="326"/>
      <c r="G14" s="326"/>
      <c r="H14" s="326"/>
      <c r="I14" s="360"/>
      <c r="J14" s="360"/>
      <c r="K14" s="360"/>
      <c r="L14" s="360"/>
      <c r="M14" s="360"/>
      <c r="N14" s="360"/>
      <c r="O14" s="360"/>
      <c r="P14" s="360"/>
      <c r="Q14" s="360"/>
      <c r="R14" s="360"/>
      <c r="S14" s="360"/>
      <c r="T14" s="360"/>
      <c r="U14" s="360"/>
      <c r="V14" s="360"/>
      <c r="W14" s="371">
        <f t="shared" si="1"/>
        <v>0</v>
      </c>
      <c r="X14" s="372">
        <f>'表2-1 期限结构匹配测试表_修正久期'!H9</f>
        <v>0</v>
      </c>
      <c r="Y14" s="403">
        <f t="shared" ref="Y14:Y21" si="3">IFERROR(W14/X14*1000,0)</f>
        <v>0</v>
      </c>
    </row>
    <row r="15" spans="1:25" s="5" customFormat="1">
      <c r="A15" s="1123"/>
      <c r="B15" s="318" t="s">
        <v>155</v>
      </c>
      <c r="C15" s="326"/>
      <c r="D15" s="326"/>
      <c r="E15" s="326"/>
      <c r="F15" s="326"/>
      <c r="G15" s="326"/>
      <c r="H15" s="326"/>
      <c r="I15" s="360"/>
      <c r="J15" s="360"/>
      <c r="K15" s="360"/>
      <c r="L15" s="360"/>
      <c r="M15" s="360"/>
      <c r="N15" s="360"/>
      <c r="O15" s="360"/>
      <c r="P15" s="360"/>
      <c r="Q15" s="360"/>
      <c r="R15" s="360"/>
      <c r="S15" s="360"/>
      <c r="T15" s="360"/>
      <c r="U15" s="360"/>
      <c r="V15" s="360"/>
      <c r="W15" s="371">
        <f t="shared" si="1"/>
        <v>0</v>
      </c>
      <c r="X15" s="372">
        <f>'表2-1 期限结构匹配测试表_修正久期'!H10</f>
        <v>0</v>
      </c>
      <c r="Y15" s="403">
        <f t="shared" si="3"/>
        <v>0</v>
      </c>
    </row>
    <row r="16" spans="1:25" s="5" customFormat="1">
      <c r="A16" s="1125"/>
      <c r="B16" s="327" t="s">
        <v>150</v>
      </c>
      <c r="C16" s="328">
        <f>SUM(C12:C15)</f>
        <v>0</v>
      </c>
      <c r="D16" s="328">
        <f t="shared" ref="D16:V16" si="4">SUM(D12:D15)</f>
        <v>0</v>
      </c>
      <c r="E16" s="328">
        <f t="shared" si="4"/>
        <v>0</v>
      </c>
      <c r="F16" s="328">
        <f t="shared" si="4"/>
        <v>0</v>
      </c>
      <c r="G16" s="328">
        <f t="shared" si="4"/>
        <v>0</v>
      </c>
      <c r="H16" s="328">
        <f t="shared" si="4"/>
        <v>0</v>
      </c>
      <c r="I16" s="361">
        <f t="shared" si="4"/>
        <v>0</v>
      </c>
      <c r="J16" s="361">
        <f t="shared" si="4"/>
        <v>0</v>
      </c>
      <c r="K16" s="361">
        <f t="shared" si="4"/>
        <v>0</v>
      </c>
      <c r="L16" s="361">
        <f t="shared" si="4"/>
        <v>0</v>
      </c>
      <c r="M16" s="361">
        <f t="shared" si="4"/>
        <v>0</v>
      </c>
      <c r="N16" s="361">
        <f t="shared" si="4"/>
        <v>0</v>
      </c>
      <c r="O16" s="361">
        <f t="shared" si="4"/>
        <v>0</v>
      </c>
      <c r="P16" s="361">
        <f t="shared" si="4"/>
        <v>0</v>
      </c>
      <c r="Q16" s="361">
        <f t="shared" si="4"/>
        <v>0</v>
      </c>
      <c r="R16" s="361">
        <f t="shared" si="4"/>
        <v>0</v>
      </c>
      <c r="S16" s="361">
        <f t="shared" si="4"/>
        <v>0</v>
      </c>
      <c r="T16" s="361">
        <f t="shared" si="4"/>
        <v>0</v>
      </c>
      <c r="U16" s="361">
        <f t="shared" si="4"/>
        <v>0</v>
      </c>
      <c r="V16" s="361">
        <f t="shared" si="4"/>
        <v>0</v>
      </c>
      <c r="W16" s="381">
        <f t="shared" si="1"/>
        <v>0</v>
      </c>
      <c r="X16" s="382">
        <f>'表2-1 期限结构匹配测试表_修正久期'!H11</f>
        <v>0</v>
      </c>
      <c r="Y16" s="403">
        <f t="shared" si="3"/>
        <v>0</v>
      </c>
    </row>
    <row r="17" spans="1:25" s="5" customFormat="1">
      <c r="A17" s="1124" t="s">
        <v>375</v>
      </c>
      <c r="B17" s="323" t="s">
        <v>151</v>
      </c>
      <c r="C17" s="324"/>
      <c r="D17" s="324"/>
      <c r="E17" s="324"/>
      <c r="F17" s="324"/>
      <c r="G17" s="324"/>
      <c r="H17" s="324"/>
      <c r="I17" s="358"/>
      <c r="J17" s="358"/>
      <c r="K17" s="358"/>
      <c r="L17" s="358"/>
      <c r="M17" s="358"/>
      <c r="N17" s="358"/>
      <c r="O17" s="358"/>
      <c r="P17" s="358"/>
      <c r="Q17" s="358"/>
      <c r="R17" s="358"/>
      <c r="S17" s="358"/>
      <c r="T17" s="358"/>
      <c r="U17" s="358"/>
      <c r="V17" s="358"/>
      <c r="W17" s="368">
        <f t="shared" si="1"/>
        <v>0</v>
      </c>
      <c r="X17" s="369">
        <f>'表2-1 期限结构匹配测试表_修正久期'!I6</f>
        <v>0</v>
      </c>
      <c r="Y17" s="402">
        <f t="shared" si="3"/>
        <v>0</v>
      </c>
    </row>
    <row r="18" spans="1:25" s="5" customFormat="1">
      <c r="A18" s="1122"/>
      <c r="B18" s="318" t="s">
        <v>153</v>
      </c>
      <c r="C18" s="326"/>
      <c r="D18" s="326"/>
      <c r="E18" s="326"/>
      <c r="F18" s="326"/>
      <c r="G18" s="326"/>
      <c r="H18" s="326"/>
      <c r="I18" s="360"/>
      <c r="J18" s="360"/>
      <c r="K18" s="360"/>
      <c r="L18" s="360"/>
      <c r="M18" s="360"/>
      <c r="N18" s="360"/>
      <c r="O18" s="360"/>
      <c r="P18" s="360"/>
      <c r="Q18" s="360"/>
      <c r="R18" s="360"/>
      <c r="S18" s="360"/>
      <c r="T18" s="360"/>
      <c r="U18" s="360"/>
      <c r="V18" s="360"/>
      <c r="W18" s="371">
        <f t="shared" si="1"/>
        <v>0</v>
      </c>
      <c r="X18" s="378">
        <f>'表2-1 期限结构匹配测试表_修正久期'!I8</f>
        <v>0</v>
      </c>
      <c r="Y18" s="403">
        <f t="shared" si="3"/>
        <v>0</v>
      </c>
    </row>
    <row r="19" spans="1:25" s="5" customFormat="1">
      <c r="A19" s="1123"/>
      <c r="B19" s="318" t="s">
        <v>154</v>
      </c>
      <c r="C19" s="326"/>
      <c r="D19" s="326"/>
      <c r="E19" s="326"/>
      <c r="F19" s="326"/>
      <c r="G19" s="326"/>
      <c r="H19" s="326"/>
      <c r="I19" s="360"/>
      <c r="J19" s="360"/>
      <c r="K19" s="360"/>
      <c r="L19" s="360"/>
      <c r="M19" s="360"/>
      <c r="N19" s="360"/>
      <c r="O19" s="360"/>
      <c r="P19" s="360"/>
      <c r="Q19" s="360"/>
      <c r="R19" s="360"/>
      <c r="S19" s="360"/>
      <c r="T19" s="360"/>
      <c r="U19" s="360"/>
      <c r="V19" s="360"/>
      <c r="W19" s="371">
        <f t="shared" si="1"/>
        <v>0</v>
      </c>
      <c r="X19" s="374">
        <f>'表2-1 期限结构匹配测试表_修正久期'!I9</f>
        <v>0</v>
      </c>
      <c r="Y19" s="403">
        <f t="shared" si="3"/>
        <v>0</v>
      </c>
    </row>
    <row r="20" spans="1:25" s="5" customFormat="1">
      <c r="A20" s="1123"/>
      <c r="B20" s="318" t="s">
        <v>155</v>
      </c>
      <c r="C20" s="326"/>
      <c r="D20" s="326"/>
      <c r="E20" s="326"/>
      <c r="F20" s="326"/>
      <c r="G20" s="326"/>
      <c r="H20" s="326"/>
      <c r="I20" s="360"/>
      <c r="J20" s="360"/>
      <c r="K20" s="360"/>
      <c r="L20" s="360"/>
      <c r="M20" s="360"/>
      <c r="N20" s="360"/>
      <c r="O20" s="360"/>
      <c r="P20" s="360"/>
      <c r="Q20" s="360"/>
      <c r="R20" s="360"/>
      <c r="S20" s="360"/>
      <c r="T20" s="360"/>
      <c r="U20" s="360"/>
      <c r="V20" s="360"/>
      <c r="W20" s="371">
        <f t="shared" si="1"/>
        <v>0</v>
      </c>
      <c r="X20" s="374">
        <f>'表2-1 期限结构匹配测试表_修正久期'!I10</f>
        <v>0</v>
      </c>
      <c r="Y20" s="403">
        <f t="shared" si="3"/>
        <v>0</v>
      </c>
    </row>
    <row r="21" spans="1:25" s="5" customFormat="1">
      <c r="A21" s="1126"/>
      <c r="B21" s="329" t="s">
        <v>150</v>
      </c>
      <c r="C21" s="330">
        <f>SUM(C17:C20)</f>
        <v>0</v>
      </c>
      <c r="D21" s="330">
        <f t="shared" ref="D21:V21" si="5">SUM(D17:D20)</f>
        <v>0</v>
      </c>
      <c r="E21" s="330">
        <f t="shared" si="5"/>
        <v>0</v>
      </c>
      <c r="F21" s="330">
        <f t="shared" si="5"/>
        <v>0</v>
      </c>
      <c r="G21" s="330">
        <f t="shared" si="5"/>
        <v>0</v>
      </c>
      <c r="H21" s="330">
        <f t="shared" si="5"/>
        <v>0</v>
      </c>
      <c r="I21" s="362">
        <f t="shared" si="5"/>
        <v>0</v>
      </c>
      <c r="J21" s="362">
        <f t="shared" si="5"/>
        <v>0</v>
      </c>
      <c r="K21" s="362">
        <f t="shared" si="5"/>
        <v>0</v>
      </c>
      <c r="L21" s="362">
        <f t="shared" si="5"/>
        <v>0</v>
      </c>
      <c r="M21" s="362">
        <f t="shared" si="5"/>
        <v>0</v>
      </c>
      <c r="N21" s="362">
        <f t="shared" si="5"/>
        <v>0</v>
      </c>
      <c r="O21" s="362">
        <f t="shared" si="5"/>
        <v>0</v>
      </c>
      <c r="P21" s="362">
        <f t="shared" si="5"/>
        <v>0</v>
      </c>
      <c r="Q21" s="362">
        <f t="shared" si="5"/>
        <v>0</v>
      </c>
      <c r="R21" s="362">
        <f t="shared" si="5"/>
        <v>0</v>
      </c>
      <c r="S21" s="362">
        <f t="shared" si="5"/>
        <v>0</v>
      </c>
      <c r="T21" s="362">
        <f t="shared" si="5"/>
        <v>0</v>
      </c>
      <c r="U21" s="362">
        <f t="shared" si="5"/>
        <v>0</v>
      </c>
      <c r="V21" s="362">
        <f t="shared" si="5"/>
        <v>0</v>
      </c>
      <c r="W21" s="375">
        <f t="shared" si="1"/>
        <v>0</v>
      </c>
      <c r="X21" s="383">
        <f>'表2-1 期限结构匹配测试表_修正久期'!I11</f>
        <v>0</v>
      </c>
      <c r="Y21" s="404">
        <f t="shared" si="3"/>
        <v>0</v>
      </c>
    </row>
    <row r="22" spans="1:25" s="5" customFormat="1">
      <c r="A22" s="1127" t="s">
        <v>376</v>
      </c>
      <c r="B22" s="323" t="s">
        <v>151</v>
      </c>
      <c r="C22" s="331">
        <f t="shared" ref="C22:X22" si="6">C6+C12-C17</f>
        <v>0</v>
      </c>
      <c r="D22" s="331">
        <f t="shared" si="6"/>
        <v>0</v>
      </c>
      <c r="E22" s="331">
        <f t="shared" si="6"/>
        <v>0</v>
      </c>
      <c r="F22" s="331">
        <f t="shared" si="6"/>
        <v>0</v>
      </c>
      <c r="G22" s="331">
        <f t="shared" si="6"/>
        <v>0</v>
      </c>
      <c r="H22" s="331">
        <f t="shared" si="6"/>
        <v>0</v>
      </c>
      <c r="I22" s="363">
        <f t="shared" si="6"/>
        <v>0</v>
      </c>
      <c r="J22" s="363">
        <f t="shared" si="6"/>
        <v>0</v>
      </c>
      <c r="K22" s="363">
        <f t="shared" si="6"/>
        <v>0</v>
      </c>
      <c r="L22" s="363">
        <f t="shared" si="6"/>
        <v>0</v>
      </c>
      <c r="M22" s="363">
        <f t="shared" si="6"/>
        <v>0</v>
      </c>
      <c r="N22" s="363">
        <f t="shared" si="6"/>
        <v>0</v>
      </c>
      <c r="O22" s="363">
        <f t="shared" si="6"/>
        <v>0</v>
      </c>
      <c r="P22" s="363">
        <f t="shared" si="6"/>
        <v>0</v>
      </c>
      <c r="Q22" s="363">
        <f t="shared" si="6"/>
        <v>0</v>
      </c>
      <c r="R22" s="363">
        <f t="shared" si="6"/>
        <v>0</v>
      </c>
      <c r="S22" s="363">
        <f t="shared" si="6"/>
        <v>0</v>
      </c>
      <c r="T22" s="363">
        <f t="shared" si="6"/>
        <v>0</v>
      </c>
      <c r="U22" s="363">
        <f t="shared" si="6"/>
        <v>0</v>
      </c>
      <c r="V22" s="384">
        <f t="shared" si="6"/>
        <v>0</v>
      </c>
      <c r="W22" s="385">
        <f t="shared" si="6"/>
        <v>0</v>
      </c>
      <c r="X22" s="384">
        <f t="shared" si="6"/>
        <v>0</v>
      </c>
      <c r="Y22" s="402">
        <f>IFERROR((Y6*X6+Y12*X12)/X17-Y17,0)</f>
        <v>0</v>
      </c>
    </row>
    <row r="23" spans="1:25" s="5" customFormat="1">
      <c r="A23" s="1122"/>
      <c r="B23" s="318" t="s">
        <v>153</v>
      </c>
      <c r="C23" s="332">
        <f>C8-C18</f>
        <v>0</v>
      </c>
      <c r="D23" s="332">
        <f t="shared" ref="D23:V23" si="7">D8-D18</f>
        <v>0</v>
      </c>
      <c r="E23" s="332">
        <f t="shared" si="7"/>
        <v>0</v>
      </c>
      <c r="F23" s="332">
        <f t="shared" si="7"/>
        <v>0</v>
      </c>
      <c r="G23" s="332">
        <f t="shared" si="7"/>
        <v>0</v>
      </c>
      <c r="H23" s="332">
        <f t="shared" si="7"/>
        <v>0</v>
      </c>
      <c r="I23" s="364">
        <f t="shared" si="7"/>
        <v>0</v>
      </c>
      <c r="J23" s="364">
        <f t="shared" si="7"/>
        <v>0</v>
      </c>
      <c r="K23" s="364">
        <f t="shared" si="7"/>
        <v>0</v>
      </c>
      <c r="L23" s="364">
        <f t="shared" si="7"/>
        <v>0</v>
      </c>
      <c r="M23" s="364">
        <f t="shared" si="7"/>
        <v>0</v>
      </c>
      <c r="N23" s="364">
        <f t="shared" si="7"/>
        <v>0</v>
      </c>
      <c r="O23" s="364">
        <f t="shared" si="7"/>
        <v>0</v>
      </c>
      <c r="P23" s="364">
        <f t="shared" si="7"/>
        <v>0</v>
      </c>
      <c r="Q23" s="364">
        <f t="shared" si="7"/>
        <v>0</v>
      </c>
      <c r="R23" s="364">
        <f t="shared" si="7"/>
        <v>0</v>
      </c>
      <c r="S23" s="364">
        <f t="shared" si="7"/>
        <v>0</v>
      </c>
      <c r="T23" s="364">
        <f t="shared" si="7"/>
        <v>0</v>
      </c>
      <c r="U23" s="364">
        <f t="shared" si="7"/>
        <v>0</v>
      </c>
      <c r="V23" s="364">
        <f t="shared" si="7"/>
        <v>0</v>
      </c>
      <c r="W23" s="386">
        <f t="shared" ref="C23:X26" si="8">W8+W13-W18</f>
        <v>0</v>
      </c>
      <c r="X23" s="387">
        <f t="shared" si="8"/>
        <v>0</v>
      </c>
      <c r="Y23" s="403">
        <f>IFERROR((Y8*X8+Y13*X13)/X18-Y18,0)</f>
        <v>0</v>
      </c>
    </row>
    <row r="24" spans="1:25" s="5" customFormat="1">
      <c r="A24" s="1123"/>
      <c r="B24" s="318" t="s">
        <v>154</v>
      </c>
      <c r="C24" s="332">
        <f t="shared" si="8"/>
        <v>0</v>
      </c>
      <c r="D24" s="332">
        <f t="shared" si="8"/>
        <v>0</v>
      </c>
      <c r="E24" s="332">
        <f t="shared" si="8"/>
        <v>0</v>
      </c>
      <c r="F24" s="332">
        <f t="shared" si="8"/>
        <v>0</v>
      </c>
      <c r="G24" s="332">
        <f t="shared" si="8"/>
        <v>0</v>
      </c>
      <c r="H24" s="332">
        <f t="shared" si="8"/>
        <v>0</v>
      </c>
      <c r="I24" s="364">
        <f t="shared" si="8"/>
        <v>0</v>
      </c>
      <c r="J24" s="364">
        <f t="shared" si="8"/>
        <v>0</v>
      </c>
      <c r="K24" s="364">
        <f t="shared" si="8"/>
        <v>0</v>
      </c>
      <c r="L24" s="364">
        <f>L9+L14-L19</f>
        <v>0</v>
      </c>
      <c r="M24" s="930">
        <f>M9+M14-M19</f>
        <v>0</v>
      </c>
      <c r="N24" s="364">
        <f t="shared" si="8"/>
        <v>0</v>
      </c>
      <c r="O24" s="364">
        <f t="shared" si="8"/>
        <v>0</v>
      </c>
      <c r="P24" s="364">
        <f t="shared" si="8"/>
        <v>0</v>
      </c>
      <c r="Q24" s="364">
        <f t="shared" si="8"/>
        <v>0</v>
      </c>
      <c r="R24" s="364">
        <f t="shared" si="8"/>
        <v>0</v>
      </c>
      <c r="S24" s="364">
        <f t="shared" si="8"/>
        <v>0</v>
      </c>
      <c r="T24" s="364">
        <f t="shared" si="8"/>
        <v>0</v>
      </c>
      <c r="U24" s="364">
        <f t="shared" si="8"/>
        <v>0</v>
      </c>
      <c r="V24" s="387">
        <f t="shared" si="8"/>
        <v>0</v>
      </c>
      <c r="W24" s="386">
        <f t="shared" si="8"/>
        <v>0</v>
      </c>
      <c r="X24" s="387">
        <f t="shared" si="8"/>
        <v>0</v>
      </c>
      <c r="Y24" s="403">
        <f>IFERROR((Y9*X9+Y14*X14)/X19-Y19,0)</f>
        <v>0</v>
      </c>
    </row>
    <row r="25" spans="1:25" s="5" customFormat="1">
      <c r="A25" s="1123"/>
      <c r="B25" s="318" t="s">
        <v>155</v>
      </c>
      <c r="C25" s="332">
        <f t="shared" si="8"/>
        <v>0</v>
      </c>
      <c r="D25" s="332">
        <f t="shared" si="8"/>
        <v>0</v>
      </c>
      <c r="E25" s="332">
        <f t="shared" si="8"/>
        <v>0</v>
      </c>
      <c r="F25" s="332">
        <f t="shared" si="8"/>
        <v>0</v>
      </c>
      <c r="G25" s="332">
        <f t="shared" si="8"/>
        <v>0</v>
      </c>
      <c r="H25" s="332">
        <f t="shared" si="8"/>
        <v>0</v>
      </c>
      <c r="I25" s="364">
        <f t="shared" si="8"/>
        <v>0</v>
      </c>
      <c r="J25" s="364">
        <f t="shared" si="8"/>
        <v>0</v>
      </c>
      <c r="K25" s="364">
        <f t="shared" si="8"/>
        <v>0</v>
      </c>
      <c r="L25" s="364">
        <f t="shared" si="8"/>
        <v>0</v>
      </c>
      <c r="M25" s="364">
        <f t="shared" si="8"/>
        <v>0</v>
      </c>
      <c r="N25" s="364">
        <f t="shared" si="8"/>
        <v>0</v>
      </c>
      <c r="O25" s="364">
        <f t="shared" si="8"/>
        <v>0</v>
      </c>
      <c r="P25" s="364">
        <f t="shared" si="8"/>
        <v>0</v>
      </c>
      <c r="Q25" s="364">
        <f t="shared" si="8"/>
        <v>0</v>
      </c>
      <c r="R25" s="364">
        <f t="shared" si="8"/>
        <v>0</v>
      </c>
      <c r="S25" s="364">
        <f t="shared" si="8"/>
        <v>0</v>
      </c>
      <c r="T25" s="364">
        <f t="shared" si="8"/>
        <v>0</v>
      </c>
      <c r="U25" s="364">
        <f t="shared" si="8"/>
        <v>0</v>
      </c>
      <c r="V25" s="387">
        <f t="shared" si="8"/>
        <v>0</v>
      </c>
      <c r="W25" s="386">
        <f t="shared" si="8"/>
        <v>0</v>
      </c>
      <c r="X25" s="387">
        <f t="shared" si="8"/>
        <v>0</v>
      </c>
      <c r="Y25" s="403">
        <f>IFERROR((Y10*X10+Y15*X15)/X20-Y20,0)</f>
        <v>0</v>
      </c>
    </row>
    <row r="26" spans="1:25" s="5" customFormat="1">
      <c r="A26" s="1125"/>
      <c r="B26" s="333" t="s">
        <v>150</v>
      </c>
      <c r="C26" s="334">
        <f t="shared" si="8"/>
        <v>0</v>
      </c>
      <c r="D26" s="334">
        <f t="shared" si="8"/>
        <v>0</v>
      </c>
      <c r="E26" s="334">
        <f t="shared" si="8"/>
        <v>0</v>
      </c>
      <c r="F26" s="334">
        <f t="shared" si="8"/>
        <v>0</v>
      </c>
      <c r="G26" s="334">
        <f t="shared" si="8"/>
        <v>0</v>
      </c>
      <c r="H26" s="334">
        <f t="shared" si="8"/>
        <v>0</v>
      </c>
      <c r="I26" s="365">
        <f t="shared" si="8"/>
        <v>0</v>
      </c>
      <c r="J26" s="365">
        <f t="shared" si="8"/>
        <v>0</v>
      </c>
      <c r="K26" s="365">
        <f t="shared" si="8"/>
        <v>0</v>
      </c>
      <c r="L26" s="365">
        <f t="shared" si="8"/>
        <v>0</v>
      </c>
      <c r="M26" s="365">
        <f t="shared" si="8"/>
        <v>0</v>
      </c>
      <c r="N26" s="365">
        <f t="shared" si="8"/>
        <v>0</v>
      </c>
      <c r="O26" s="365">
        <f t="shared" si="8"/>
        <v>0</v>
      </c>
      <c r="P26" s="365">
        <f t="shared" si="8"/>
        <v>0</v>
      </c>
      <c r="Q26" s="365">
        <f t="shared" si="8"/>
        <v>0</v>
      </c>
      <c r="R26" s="365">
        <f t="shared" si="8"/>
        <v>0</v>
      </c>
      <c r="S26" s="365">
        <f t="shared" si="8"/>
        <v>0</v>
      </c>
      <c r="T26" s="365">
        <f t="shared" si="8"/>
        <v>0</v>
      </c>
      <c r="U26" s="365">
        <f t="shared" si="8"/>
        <v>0</v>
      </c>
      <c r="V26" s="388">
        <f t="shared" si="8"/>
        <v>0</v>
      </c>
      <c r="W26" s="389">
        <f t="shared" si="8"/>
        <v>0</v>
      </c>
      <c r="X26" s="388">
        <f t="shared" si="8"/>
        <v>0</v>
      </c>
      <c r="Y26" s="403">
        <f>IFERROR((Y11*X11+Y16*X16)/X21-Y21,0)</f>
        <v>0</v>
      </c>
    </row>
    <row r="27" spans="1:25" s="5" customFormat="1">
      <c r="A27" s="1120" t="s">
        <v>371</v>
      </c>
      <c r="B27" s="1108" t="s">
        <v>377</v>
      </c>
      <c r="C27" s="1118" t="s">
        <v>378</v>
      </c>
      <c r="D27" s="1119"/>
      <c r="E27" s="1119"/>
      <c r="F27" s="1119"/>
      <c r="G27" s="1119"/>
      <c r="H27" s="1119"/>
      <c r="I27" s="1119"/>
      <c r="J27" s="1119"/>
      <c r="K27" s="1119"/>
      <c r="L27" s="1119"/>
      <c r="M27" s="1119"/>
      <c r="N27" s="1119"/>
      <c r="O27" s="1119"/>
      <c r="P27" s="1119"/>
      <c r="Q27" s="1119"/>
      <c r="R27" s="1119"/>
      <c r="S27" s="1119"/>
      <c r="T27" s="1119"/>
      <c r="U27" s="1119"/>
      <c r="V27" s="1119"/>
      <c r="W27" s="1112" t="s">
        <v>379</v>
      </c>
      <c r="X27" s="1130" t="s">
        <v>380</v>
      </c>
      <c r="Y27" s="1132" t="s">
        <v>381</v>
      </c>
    </row>
    <row r="28" spans="1:25" s="5" customFormat="1">
      <c r="A28" s="1121"/>
      <c r="B28" s="1109"/>
      <c r="C28" s="336">
        <v>0</v>
      </c>
      <c r="D28" s="337">
        <v>0.5</v>
      </c>
      <c r="E28" s="338">
        <v>1</v>
      </c>
      <c r="F28" s="338">
        <v>2</v>
      </c>
      <c r="G28" s="338">
        <v>3</v>
      </c>
      <c r="H28" s="338">
        <v>4</v>
      </c>
      <c r="I28" s="338">
        <v>5</v>
      </c>
      <c r="J28" s="338">
        <v>6</v>
      </c>
      <c r="K28" s="337">
        <v>7</v>
      </c>
      <c r="L28" s="337">
        <v>8</v>
      </c>
      <c r="M28" s="337">
        <v>10</v>
      </c>
      <c r="N28" s="337">
        <v>12</v>
      </c>
      <c r="O28" s="337">
        <v>15</v>
      </c>
      <c r="P28" s="337">
        <v>20</v>
      </c>
      <c r="Q28" s="337">
        <v>25</v>
      </c>
      <c r="R28" s="337">
        <v>30</v>
      </c>
      <c r="S28" s="337">
        <v>35</v>
      </c>
      <c r="T28" s="337">
        <v>40</v>
      </c>
      <c r="U28" s="337">
        <v>45</v>
      </c>
      <c r="V28" s="337">
        <v>50</v>
      </c>
      <c r="W28" s="1113"/>
      <c r="X28" s="1131"/>
      <c r="Y28" s="1134"/>
    </row>
    <row r="29" spans="1:25" s="5" customFormat="1">
      <c r="A29" s="1104" t="s">
        <v>382</v>
      </c>
      <c r="B29" s="339" t="s">
        <v>383</v>
      </c>
      <c r="C29" s="340">
        <v>136.87559867224499</v>
      </c>
      <c r="D29" s="341">
        <v>136.87559867224499</v>
      </c>
      <c r="E29" s="341">
        <v>136.87559867224499</v>
      </c>
      <c r="F29" s="341">
        <v>145.40401162133099</v>
      </c>
      <c r="G29" s="341">
        <v>146.23807692570099</v>
      </c>
      <c r="H29" s="341">
        <v>156.62208012898</v>
      </c>
      <c r="I29" s="341">
        <v>161.22944554276901</v>
      </c>
      <c r="J29" s="341">
        <v>158.78294260608001</v>
      </c>
      <c r="K29" s="341">
        <v>157.739416929046</v>
      </c>
      <c r="L29" s="341">
        <v>154.36070575385199</v>
      </c>
      <c r="M29" s="341">
        <v>149.232732076611</v>
      </c>
      <c r="N29" s="341">
        <v>150.15012457482999</v>
      </c>
      <c r="O29" s="341">
        <v>150.90669069729901</v>
      </c>
      <c r="P29" s="341">
        <v>142.92933364817401</v>
      </c>
      <c r="Q29" s="341">
        <v>136.12200281218099</v>
      </c>
      <c r="R29" s="341">
        <v>133.44332676817899</v>
      </c>
      <c r="S29" s="341">
        <v>133.44332676817899</v>
      </c>
      <c r="T29" s="341">
        <v>0</v>
      </c>
      <c r="U29" s="341">
        <v>0</v>
      </c>
      <c r="V29" s="341">
        <v>0</v>
      </c>
      <c r="W29" s="390"/>
      <c r="X29" s="391"/>
      <c r="Y29" s="1098"/>
    </row>
    <row r="30" spans="1:25" s="5" customFormat="1">
      <c r="A30" s="1104"/>
      <c r="B30" s="342" t="s">
        <v>384</v>
      </c>
      <c r="C30" s="340">
        <v>-142.72646136271001</v>
      </c>
      <c r="D30" s="341">
        <v>-142.72646136271001</v>
      </c>
      <c r="E30" s="341">
        <v>-142.72646136271001</v>
      </c>
      <c r="F30" s="341">
        <v>-151.61942850273101</v>
      </c>
      <c r="G30" s="341">
        <v>-152.489146630672</v>
      </c>
      <c r="H30" s="341">
        <v>-163.317022792383</v>
      </c>
      <c r="I30" s="341">
        <v>-168.12133391937701</v>
      </c>
      <c r="J30" s="341">
        <v>-165.570253155134</v>
      </c>
      <c r="K30" s="341">
        <v>-164.48212109456901</v>
      </c>
      <c r="L30" s="341">
        <v>-160.95898406591101</v>
      </c>
      <c r="M30" s="341">
        <v>-155.61181083698199</v>
      </c>
      <c r="N30" s="341">
        <v>-156.56841804982099</v>
      </c>
      <c r="O30" s="341">
        <v>-157.35732422808999</v>
      </c>
      <c r="P30" s="341">
        <v>-149.03896833636699</v>
      </c>
      <c r="Q30" s="341">
        <v>-141.94065241321201</v>
      </c>
      <c r="R30" s="341">
        <v>-139.14747410673499</v>
      </c>
      <c r="S30" s="341">
        <v>-139.14747410673499</v>
      </c>
      <c r="T30" s="341">
        <v>0</v>
      </c>
      <c r="U30" s="341">
        <v>0</v>
      </c>
      <c r="V30" s="341">
        <v>0</v>
      </c>
      <c r="W30" s="392"/>
      <c r="X30" s="393"/>
      <c r="Y30" s="1099"/>
    </row>
    <row r="31" spans="1:25" s="5" customFormat="1">
      <c r="A31" s="1104"/>
      <c r="B31" s="339" t="s">
        <v>385</v>
      </c>
      <c r="C31" s="340">
        <v>-200</v>
      </c>
      <c r="D31" s="341">
        <v>-200</v>
      </c>
      <c r="E31" s="341">
        <v>-200</v>
      </c>
      <c r="F31" s="341">
        <v>-190</v>
      </c>
      <c r="G31" s="341">
        <v>-180</v>
      </c>
      <c r="H31" s="341">
        <v>-170</v>
      </c>
      <c r="I31" s="341">
        <v>-160</v>
      </c>
      <c r="J31" s="341">
        <v>-146.65306219572699</v>
      </c>
      <c r="K31" s="341">
        <v>-137.60631854720501</v>
      </c>
      <c r="L31" s="341">
        <v>-102.434200207347</v>
      </c>
      <c r="M31" s="341">
        <v>-67.231906910887503</v>
      </c>
      <c r="N31" s="341">
        <v>-23.473003498665499</v>
      </c>
      <c r="O31" s="341">
        <v>64.173826883576197</v>
      </c>
      <c r="P31" s="341">
        <v>129.641935804062</v>
      </c>
      <c r="Q31" s="341">
        <v>146.96603839653599</v>
      </c>
      <c r="R31" s="341">
        <v>134.04613643537701</v>
      </c>
      <c r="S31" s="341">
        <v>134.04613643537701</v>
      </c>
      <c r="T31" s="341">
        <v>0</v>
      </c>
      <c r="U31" s="341">
        <v>0</v>
      </c>
      <c r="V31" s="341">
        <v>0</v>
      </c>
      <c r="W31" s="392"/>
      <c r="X31" s="393"/>
      <c r="Y31" s="1099"/>
    </row>
    <row r="32" spans="1:25" s="5" customFormat="1">
      <c r="A32" s="1104"/>
      <c r="B32" s="339" t="s">
        <v>386</v>
      </c>
      <c r="C32" s="340">
        <v>250</v>
      </c>
      <c r="D32" s="341">
        <v>250</v>
      </c>
      <c r="E32" s="341">
        <v>250</v>
      </c>
      <c r="F32" s="341">
        <v>220</v>
      </c>
      <c r="G32" s="341">
        <v>200</v>
      </c>
      <c r="H32" s="341">
        <v>180</v>
      </c>
      <c r="I32" s="341">
        <v>160</v>
      </c>
      <c r="J32" s="341">
        <v>140.64123424279501</v>
      </c>
      <c r="K32" s="341">
        <v>131.965348628431</v>
      </c>
      <c r="L32" s="341">
        <v>98.235059876265098</v>
      </c>
      <c r="M32" s="341">
        <v>64.475833145742698</v>
      </c>
      <c r="N32" s="341">
        <v>22.510762025765199</v>
      </c>
      <c r="O32" s="341">
        <v>-61.5431146398018</v>
      </c>
      <c r="P32" s="341">
        <v>-124.327454115989</v>
      </c>
      <c r="Q32" s="341">
        <v>-140.941380441663</v>
      </c>
      <c r="R32" s="341">
        <v>-128.551110979112</v>
      </c>
      <c r="S32" s="341">
        <v>-128.551110979112</v>
      </c>
      <c r="T32" s="341">
        <v>0</v>
      </c>
      <c r="U32" s="341">
        <v>0</v>
      </c>
      <c r="V32" s="341">
        <v>0</v>
      </c>
      <c r="W32" s="392"/>
      <c r="X32" s="393"/>
      <c r="Y32" s="1099"/>
    </row>
    <row r="33" spans="1:25" s="5" customFormat="1">
      <c r="A33" s="1104"/>
      <c r="B33" s="339" t="s">
        <v>387</v>
      </c>
      <c r="C33" s="340">
        <v>253.94525127919499</v>
      </c>
      <c r="D33" s="341">
        <v>253.94525127919499</v>
      </c>
      <c r="E33" s="341">
        <v>253.94525127919499</v>
      </c>
      <c r="F33" s="341">
        <v>137.99434456620199</v>
      </c>
      <c r="G33" s="341">
        <v>48.804209227960698</v>
      </c>
      <c r="H33" s="341">
        <v>-17.420774173475401</v>
      </c>
      <c r="I33" s="341">
        <v>-96.987153927895406</v>
      </c>
      <c r="J33" s="341">
        <v>-138.340697589</v>
      </c>
      <c r="K33" s="341">
        <v>-175.195520675686</v>
      </c>
      <c r="L33" s="341">
        <v>-173.22372265089501</v>
      </c>
      <c r="M33" s="341">
        <v>-186.30897810810399</v>
      </c>
      <c r="N33" s="341">
        <v>-166.08415635047399</v>
      </c>
      <c r="O33" s="341">
        <v>-89.121370160745101</v>
      </c>
      <c r="P33" s="341">
        <v>52.7385715909124</v>
      </c>
      <c r="Q33" s="341">
        <v>105.371122342028</v>
      </c>
      <c r="R33" s="341">
        <v>117.30249635325001</v>
      </c>
      <c r="S33" s="341">
        <v>117.30249635325001</v>
      </c>
      <c r="T33" s="341">
        <v>0</v>
      </c>
      <c r="U33" s="341">
        <v>0</v>
      </c>
      <c r="V33" s="341">
        <v>0</v>
      </c>
      <c r="W33" s="392"/>
      <c r="X33" s="393"/>
      <c r="Y33" s="1099"/>
    </row>
    <row r="34" spans="1:25" s="5" customFormat="1">
      <c r="A34" s="1105"/>
      <c r="B34" s="343" t="s">
        <v>388</v>
      </c>
      <c r="C34" s="344">
        <v>-200</v>
      </c>
      <c r="D34" s="345">
        <v>-200</v>
      </c>
      <c r="E34" s="345">
        <v>-200</v>
      </c>
      <c r="F34" s="345">
        <v>-131.33227165070599</v>
      </c>
      <c r="G34" s="345">
        <v>-46.448045999084101</v>
      </c>
      <c r="H34" s="345">
        <v>16.5797363167942</v>
      </c>
      <c r="I34" s="345">
        <v>93.011307298243295</v>
      </c>
      <c r="J34" s="345">
        <v>132.66962287469499</v>
      </c>
      <c r="K34" s="345">
        <v>168.013636351846</v>
      </c>
      <c r="L34" s="345">
        <v>166.12266930532201</v>
      </c>
      <c r="M34" s="345">
        <v>178.67151383901401</v>
      </c>
      <c r="N34" s="345">
        <v>159.27577909099099</v>
      </c>
      <c r="O34" s="345">
        <v>85.467969840873806</v>
      </c>
      <c r="P34" s="345">
        <v>-50.576630925365301</v>
      </c>
      <c r="Q34" s="345">
        <v>-101.05158718031301</v>
      </c>
      <c r="R34" s="345">
        <v>-112.493851951512</v>
      </c>
      <c r="S34" s="345">
        <v>-112.493851951512</v>
      </c>
      <c r="T34" s="345">
        <v>0</v>
      </c>
      <c r="U34" s="345">
        <v>0</v>
      </c>
      <c r="V34" s="345">
        <v>0</v>
      </c>
      <c r="W34" s="394"/>
      <c r="X34" s="395"/>
      <c r="Y34" s="1100"/>
    </row>
    <row r="35" spans="1:25" s="5" customFormat="1">
      <c r="A35" s="1104" t="s">
        <v>150</v>
      </c>
      <c r="B35" s="339" t="s">
        <v>383</v>
      </c>
      <c r="C35" s="346">
        <f>C$26*C29/10</f>
        <v>0</v>
      </c>
      <c r="D35" s="347">
        <f t="shared" ref="D35:P35" si="9">D$26*D29/10</f>
        <v>0</v>
      </c>
      <c r="E35" s="347">
        <f t="shared" si="9"/>
        <v>0</v>
      </c>
      <c r="F35" s="347">
        <f t="shared" si="9"/>
        <v>0</v>
      </c>
      <c r="G35" s="347">
        <f t="shared" si="9"/>
        <v>0</v>
      </c>
      <c r="H35" s="347">
        <f t="shared" si="9"/>
        <v>0</v>
      </c>
      <c r="I35" s="347">
        <f t="shared" si="9"/>
        <v>0</v>
      </c>
      <c r="J35" s="347">
        <f t="shared" si="9"/>
        <v>0</v>
      </c>
      <c r="K35" s="347">
        <f t="shared" si="9"/>
        <v>0</v>
      </c>
      <c r="L35" s="347">
        <f t="shared" si="9"/>
        <v>0</v>
      </c>
      <c r="M35" s="347">
        <f t="shared" si="9"/>
        <v>0</v>
      </c>
      <c r="N35" s="347">
        <f t="shared" si="9"/>
        <v>0</v>
      </c>
      <c r="O35" s="347">
        <f t="shared" si="9"/>
        <v>0</v>
      </c>
      <c r="P35" s="347">
        <f t="shared" si="9"/>
        <v>0</v>
      </c>
      <c r="Q35" s="347">
        <f t="shared" ref="Q35:V35" si="10">Q$26*Q29/10</f>
        <v>0</v>
      </c>
      <c r="R35" s="347">
        <f t="shared" si="10"/>
        <v>0</v>
      </c>
      <c r="S35" s="347">
        <f t="shared" si="10"/>
        <v>0</v>
      </c>
      <c r="T35" s="347">
        <f t="shared" si="10"/>
        <v>0</v>
      </c>
      <c r="U35" s="347">
        <f t="shared" si="10"/>
        <v>0</v>
      </c>
      <c r="V35" s="396">
        <f t="shared" si="10"/>
        <v>0</v>
      </c>
      <c r="W35" s="870">
        <f>IFERROR(MIN(0.4, 1-'表2-1 期限结构匹配测试表_修正久期'!$E$17/'表2-1 期限结构匹配测试表_修正久期'!$E$9)*MIN(SUMPRODUCT('表2-2 期限结构匹配测试表_关键久期'!$C$19:$V$19,'表2-2 期限结构匹配测试表_关键久期'!C29:V29)/10,0),0)+ IFERROR(MIN(0.4, 1-'表2-1 期限结构匹配测试表_修正久期'!$E$18/'表2-1 期限结构匹配测试表_修正久期'!$E$10)*MIN(SUMPRODUCT('表2-2 期限结构匹配测试表_关键久期'!$C$20:$V$20,'表2-2 期限结构匹配测试表_关键久期'!C29:V29)/10,0),0)</f>
        <v>0</v>
      </c>
      <c r="X35" s="397">
        <f t="shared" ref="X35:X40" si="11">SUM(C35:W35)</f>
        <v>0</v>
      </c>
      <c r="Y35" s="1101">
        <f>IFERROR(MAX(X35:X40)/'表1-1 资产配置状况'!D8,0)</f>
        <v>0</v>
      </c>
    </row>
    <row r="36" spans="1:25" s="5" customFormat="1">
      <c r="A36" s="1104"/>
      <c r="B36" s="342" t="s">
        <v>384</v>
      </c>
      <c r="C36" s="348">
        <f t="shared" ref="C36:O40" si="12">C$26*C30/10</f>
        <v>0</v>
      </c>
      <c r="D36" s="349">
        <f t="shared" si="12"/>
        <v>0</v>
      </c>
      <c r="E36" s="349">
        <f t="shared" si="12"/>
        <v>0</v>
      </c>
      <c r="F36" s="349">
        <f t="shared" si="12"/>
        <v>0</v>
      </c>
      <c r="G36" s="349">
        <f t="shared" si="12"/>
        <v>0</v>
      </c>
      <c r="H36" s="349">
        <f t="shared" si="12"/>
        <v>0</v>
      </c>
      <c r="I36" s="349">
        <f t="shared" si="12"/>
        <v>0</v>
      </c>
      <c r="J36" s="349">
        <f t="shared" si="12"/>
        <v>0</v>
      </c>
      <c r="K36" s="349">
        <f t="shared" si="12"/>
        <v>0</v>
      </c>
      <c r="L36" s="349">
        <f t="shared" si="12"/>
        <v>0</v>
      </c>
      <c r="M36" s="349">
        <f t="shared" si="12"/>
        <v>0</v>
      </c>
      <c r="N36" s="349">
        <f t="shared" si="12"/>
        <v>0</v>
      </c>
      <c r="O36" s="349">
        <f t="shared" si="12"/>
        <v>0</v>
      </c>
      <c r="P36" s="349">
        <f t="shared" ref="P36:V36" si="13">P$26*P30/10</f>
        <v>0</v>
      </c>
      <c r="Q36" s="349">
        <f t="shared" si="13"/>
        <v>0</v>
      </c>
      <c r="R36" s="349">
        <f t="shared" si="13"/>
        <v>0</v>
      </c>
      <c r="S36" s="349">
        <f t="shared" si="13"/>
        <v>0</v>
      </c>
      <c r="T36" s="349">
        <f t="shared" si="13"/>
        <v>0</v>
      </c>
      <c r="U36" s="349">
        <f t="shared" si="13"/>
        <v>0</v>
      </c>
      <c r="V36" s="398">
        <f t="shared" si="13"/>
        <v>0</v>
      </c>
      <c r="W36" s="870">
        <f>IFERROR(MIN(0.4, 1-'表2-1 期限结构匹配测试表_修正久期'!$E$17/'表2-1 期限结构匹配测试表_修正久期'!$E$9)*MIN(SUMPRODUCT('表2-2 期限结构匹配测试表_关键久期'!$C$19:$V$19,'表2-2 期限结构匹配测试表_关键久期'!C30:V30)/10,0),0)+ IFERROR(MIN(0.4, 1-'表2-1 期限结构匹配测试表_修正久期'!$E$18/'表2-1 期限结构匹配测试表_修正久期'!$E$10)*MIN(SUMPRODUCT('表2-2 期限结构匹配测试表_关键久期'!$C$20:$V$20,'表2-2 期限结构匹配测试表_关键久期'!C30:V30)/10,0),0)</f>
        <v>0</v>
      </c>
      <c r="X36" s="399">
        <f t="shared" si="11"/>
        <v>0</v>
      </c>
      <c r="Y36" s="1102"/>
    </row>
    <row r="37" spans="1:25" s="5" customFormat="1">
      <c r="A37" s="1104"/>
      <c r="B37" s="339" t="s">
        <v>385</v>
      </c>
      <c r="C37" s="348">
        <f t="shared" si="12"/>
        <v>0</v>
      </c>
      <c r="D37" s="349">
        <f t="shared" si="12"/>
        <v>0</v>
      </c>
      <c r="E37" s="349">
        <f t="shared" si="12"/>
        <v>0</v>
      </c>
      <c r="F37" s="349">
        <f t="shared" si="12"/>
        <v>0</v>
      </c>
      <c r="G37" s="349">
        <f t="shared" si="12"/>
        <v>0</v>
      </c>
      <c r="H37" s="349">
        <f t="shared" si="12"/>
        <v>0</v>
      </c>
      <c r="I37" s="349">
        <f t="shared" si="12"/>
        <v>0</v>
      </c>
      <c r="J37" s="349">
        <f t="shared" si="12"/>
        <v>0</v>
      </c>
      <c r="K37" s="349">
        <f t="shared" si="12"/>
        <v>0</v>
      </c>
      <c r="L37" s="349">
        <f t="shared" si="12"/>
        <v>0</v>
      </c>
      <c r="M37" s="349">
        <f t="shared" si="12"/>
        <v>0</v>
      </c>
      <c r="N37" s="349">
        <f t="shared" si="12"/>
        <v>0</v>
      </c>
      <c r="O37" s="349">
        <f t="shared" si="12"/>
        <v>0</v>
      </c>
      <c r="P37" s="349">
        <f t="shared" ref="P37:V37" si="14">P$26*P31/10</f>
        <v>0</v>
      </c>
      <c r="Q37" s="349">
        <f t="shared" si="14"/>
        <v>0</v>
      </c>
      <c r="R37" s="349">
        <f t="shared" si="14"/>
        <v>0</v>
      </c>
      <c r="S37" s="349">
        <f t="shared" si="14"/>
        <v>0</v>
      </c>
      <c r="T37" s="349">
        <f t="shared" si="14"/>
        <v>0</v>
      </c>
      <c r="U37" s="349">
        <f t="shared" si="14"/>
        <v>0</v>
      </c>
      <c r="V37" s="398">
        <f t="shared" si="14"/>
        <v>0</v>
      </c>
      <c r="W37" s="870">
        <f>IFERROR(MIN(0.4, 1-'表2-1 期限结构匹配测试表_修正久期'!$E$17/'表2-1 期限结构匹配测试表_修正久期'!$E$9)*MIN(SUMPRODUCT('表2-2 期限结构匹配测试表_关键久期'!$C$19:$V$19,'表2-2 期限结构匹配测试表_关键久期'!C31:V31)/10,0),0)+ IFERROR(MIN(0.4, 1-'表2-1 期限结构匹配测试表_修正久期'!$E$18/'表2-1 期限结构匹配测试表_修正久期'!$E$10)*MIN(SUMPRODUCT('表2-2 期限结构匹配测试表_关键久期'!$C$20:$V$20,'表2-2 期限结构匹配测试表_关键久期'!C31:V31)/10,0),0)</f>
        <v>0</v>
      </c>
      <c r="X37" s="399">
        <f t="shared" si="11"/>
        <v>0</v>
      </c>
      <c r="Y37" s="1102"/>
    </row>
    <row r="38" spans="1:25" s="5" customFormat="1">
      <c r="A38" s="1104"/>
      <c r="B38" s="339" t="s">
        <v>386</v>
      </c>
      <c r="C38" s="348">
        <f t="shared" si="12"/>
        <v>0</v>
      </c>
      <c r="D38" s="349">
        <f t="shared" si="12"/>
        <v>0</v>
      </c>
      <c r="E38" s="349">
        <f t="shared" si="12"/>
        <v>0</v>
      </c>
      <c r="F38" s="349">
        <f t="shared" si="12"/>
        <v>0</v>
      </c>
      <c r="G38" s="349">
        <f t="shared" si="12"/>
        <v>0</v>
      </c>
      <c r="H38" s="349">
        <f t="shared" si="12"/>
        <v>0</v>
      </c>
      <c r="I38" s="349">
        <f t="shared" si="12"/>
        <v>0</v>
      </c>
      <c r="J38" s="349">
        <f t="shared" si="12"/>
        <v>0</v>
      </c>
      <c r="K38" s="349">
        <f t="shared" si="12"/>
        <v>0</v>
      </c>
      <c r="L38" s="349">
        <f t="shared" si="12"/>
        <v>0</v>
      </c>
      <c r="M38" s="349">
        <f t="shared" si="12"/>
        <v>0</v>
      </c>
      <c r="N38" s="349">
        <f t="shared" si="12"/>
        <v>0</v>
      </c>
      <c r="O38" s="349">
        <f t="shared" si="12"/>
        <v>0</v>
      </c>
      <c r="P38" s="349">
        <f t="shared" ref="P38:V38" si="15">P$26*P32/10</f>
        <v>0</v>
      </c>
      <c r="Q38" s="349">
        <f t="shared" si="15"/>
        <v>0</v>
      </c>
      <c r="R38" s="349">
        <f t="shared" si="15"/>
        <v>0</v>
      </c>
      <c r="S38" s="349">
        <f t="shared" si="15"/>
        <v>0</v>
      </c>
      <c r="T38" s="349">
        <f t="shared" si="15"/>
        <v>0</v>
      </c>
      <c r="U38" s="349">
        <f t="shared" si="15"/>
        <v>0</v>
      </c>
      <c r="V38" s="398">
        <f t="shared" si="15"/>
        <v>0</v>
      </c>
      <c r="W38" s="870">
        <f>IFERROR(MIN(0.4, 1-'表2-1 期限结构匹配测试表_修正久期'!$E$17/'表2-1 期限结构匹配测试表_修正久期'!$E$9)*MIN(SUMPRODUCT('表2-2 期限结构匹配测试表_关键久期'!$C$19:$V$19,'表2-2 期限结构匹配测试表_关键久期'!C32:V32)/10,0),0)+ IFERROR(MIN(0.4, 1-'表2-1 期限结构匹配测试表_修正久期'!$E$18/'表2-1 期限结构匹配测试表_修正久期'!$E$10)*MIN(SUMPRODUCT('表2-2 期限结构匹配测试表_关键久期'!$C$20:$V$20,'表2-2 期限结构匹配测试表_关键久期'!C32:V32)/10,0),0)</f>
        <v>0</v>
      </c>
      <c r="X38" s="399">
        <f t="shared" si="11"/>
        <v>0</v>
      </c>
      <c r="Y38" s="1102"/>
    </row>
    <row r="39" spans="1:25" s="5" customFormat="1">
      <c r="A39" s="1104"/>
      <c r="B39" s="339" t="s">
        <v>387</v>
      </c>
      <c r="C39" s="348">
        <f t="shared" si="12"/>
        <v>0</v>
      </c>
      <c r="D39" s="349">
        <f t="shared" si="12"/>
        <v>0</v>
      </c>
      <c r="E39" s="349">
        <f t="shared" si="12"/>
        <v>0</v>
      </c>
      <c r="F39" s="349">
        <f t="shared" si="12"/>
        <v>0</v>
      </c>
      <c r="G39" s="349">
        <f t="shared" si="12"/>
        <v>0</v>
      </c>
      <c r="H39" s="349">
        <f t="shared" si="12"/>
        <v>0</v>
      </c>
      <c r="I39" s="349">
        <f t="shared" si="12"/>
        <v>0</v>
      </c>
      <c r="J39" s="349">
        <f t="shared" si="12"/>
        <v>0</v>
      </c>
      <c r="K39" s="349">
        <f t="shared" si="12"/>
        <v>0</v>
      </c>
      <c r="L39" s="349">
        <f t="shared" si="12"/>
        <v>0</v>
      </c>
      <c r="M39" s="349">
        <f t="shared" si="12"/>
        <v>0</v>
      </c>
      <c r="N39" s="349">
        <f t="shared" si="12"/>
        <v>0</v>
      </c>
      <c r="O39" s="349">
        <f t="shared" si="12"/>
        <v>0</v>
      </c>
      <c r="P39" s="349">
        <f t="shared" ref="P39:V39" si="16">P$26*P33/10</f>
        <v>0</v>
      </c>
      <c r="Q39" s="349">
        <f t="shared" si="16"/>
        <v>0</v>
      </c>
      <c r="R39" s="349">
        <f t="shared" si="16"/>
        <v>0</v>
      </c>
      <c r="S39" s="349">
        <f t="shared" si="16"/>
        <v>0</v>
      </c>
      <c r="T39" s="349">
        <f t="shared" si="16"/>
        <v>0</v>
      </c>
      <c r="U39" s="349">
        <f t="shared" si="16"/>
        <v>0</v>
      </c>
      <c r="V39" s="398">
        <f t="shared" si="16"/>
        <v>0</v>
      </c>
      <c r="W39" s="870">
        <f>IFERROR(MIN(0.4, 1-'表2-1 期限结构匹配测试表_修正久期'!$E$17/'表2-1 期限结构匹配测试表_修正久期'!$E$9)*MIN(SUMPRODUCT('表2-2 期限结构匹配测试表_关键久期'!$C$19:$V$19,'表2-2 期限结构匹配测试表_关键久期'!C33:V33)/10,0),0)+ IFERROR(MIN(0.4, 1-'表2-1 期限结构匹配测试表_修正久期'!$E$18/'表2-1 期限结构匹配测试表_修正久期'!$E$10)*MIN(SUMPRODUCT('表2-2 期限结构匹配测试表_关键久期'!$C$20:$V$20,'表2-2 期限结构匹配测试表_关键久期'!C33:V33)/10,0),0)</f>
        <v>0</v>
      </c>
      <c r="X39" s="399">
        <f t="shared" si="11"/>
        <v>0</v>
      </c>
      <c r="Y39" s="1102"/>
    </row>
    <row r="40" spans="1:25" s="5" customFormat="1" ht="15" customHeight="1">
      <c r="A40" s="1105"/>
      <c r="B40" s="343" t="s">
        <v>388</v>
      </c>
      <c r="C40" s="350">
        <f t="shared" si="12"/>
        <v>0</v>
      </c>
      <c r="D40" s="351">
        <f t="shared" si="12"/>
        <v>0</v>
      </c>
      <c r="E40" s="351">
        <f t="shared" si="12"/>
        <v>0</v>
      </c>
      <c r="F40" s="351">
        <f t="shared" si="12"/>
        <v>0</v>
      </c>
      <c r="G40" s="351">
        <f t="shared" si="12"/>
        <v>0</v>
      </c>
      <c r="H40" s="351">
        <f t="shared" si="12"/>
        <v>0</v>
      </c>
      <c r="I40" s="351">
        <f t="shared" si="12"/>
        <v>0</v>
      </c>
      <c r="J40" s="351">
        <f t="shared" si="12"/>
        <v>0</v>
      </c>
      <c r="K40" s="351">
        <f t="shared" si="12"/>
        <v>0</v>
      </c>
      <c r="L40" s="351">
        <f t="shared" si="12"/>
        <v>0</v>
      </c>
      <c r="M40" s="351">
        <f t="shared" si="12"/>
        <v>0</v>
      </c>
      <c r="N40" s="351">
        <f t="shared" si="12"/>
        <v>0</v>
      </c>
      <c r="O40" s="351">
        <f t="shared" si="12"/>
        <v>0</v>
      </c>
      <c r="P40" s="351">
        <f t="shared" ref="P40:V40" si="17">P$26*P34/10</f>
        <v>0</v>
      </c>
      <c r="Q40" s="351">
        <f t="shared" si="17"/>
        <v>0</v>
      </c>
      <c r="R40" s="351">
        <f t="shared" si="17"/>
        <v>0</v>
      </c>
      <c r="S40" s="351">
        <f t="shared" si="17"/>
        <v>0</v>
      </c>
      <c r="T40" s="351">
        <f t="shared" si="17"/>
        <v>0</v>
      </c>
      <c r="U40" s="351">
        <f t="shared" si="17"/>
        <v>0</v>
      </c>
      <c r="V40" s="400">
        <f t="shared" si="17"/>
        <v>0</v>
      </c>
      <c r="W40" s="870">
        <f>IFERROR(MIN(0.4,1-'表2-1 期限结构匹配测试表_修正久期'!$E$17/'表2-1 期限结构匹配测试表_修正久期'!$E$9)*MIN(SUMPRODUCT('表2-2 期限结构匹配测试表_关键久期'!$C$19:$V$19,'表2-2 期限结构匹配测试表_关键久期'!C34:V34)/10,0),0)+IFERROR(MIN(0.4,1-'表2-1 期限结构匹配测试表_修正久期'!$E$18/'表2-1 期限结构匹配测试表_修正久期'!$E$10)*MIN(SUMPRODUCT('表2-2 期限结构匹配测试表_关键久期'!$C$20:$V$20,'表2-2 期限结构匹配测试表_关键久期'!C34:V34)/10,0),0)</f>
        <v>0</v>
      </c>
      <c r="X40" s="401">
        <f t="shared" si="11"/>
        <v>0</v>
      </c>
      <c r="Y40" s="1103"/>
    </row>
  </sheetData>
  <sheetProtection formatCells="0" formatColumns="0" formatRows="0"/>
  <protectedRanges>
    <protectedRange sqref="B3:R3 B2:J2 Q2:R2" name="区域1" securityDescriptor=""/>
    <protectedRange sqref="B3:R3 B2:J2 Q2:R2" name="区域4" securityDescriptor=""/>
    <protectedRange sqref="X6" name="区域2_8" securityDescriptor=""/>
    <protectedRange sqref="X9:X10" name="区域2_9" securityDescriptor=""/>
    <protectedRange sqref="X17" name="区域2_10" securityDescriptor=""/>
    <protectedRange sqref="X19:X20" name="区域2_11" securityDescriptor=""/>
    <protectedRange sqref="X11" name="区域2_30" securityDescriptor=""/>
    <protectedRange sqref="X21" name="区域2_31" securityDescriptor=""/>
    <protectedRange sqref="K2:O2" name="区域1_1" securityDescriptor=""/>
    <protectedRange sqref="D9:V10" name="区域2_4_1" securityDescriptor=""/>
    <protectedRange sqref="D6:V6" name="区域2_5_1" securityDescriptor=""/>
    <protectedRange sqref="D17:V17" name="区域2_6_1" securityDescriptor=""/>
    <protectedRange sqref="D19:V20" name="区域2_7_2" securityDescriptor=""/>
  </protectedRanges>
  <mergeCells count="21">
    <mergeCell ref="A1:Y1"/>
    <mergeCell ref="C4:V4"/>
    <mergeCell ref="C27:V27"/>
    <mergeCell ref="A4:A5"/>
    <mergeCell ref="A6:A11"/>
    <mergeCell ref="A12:A16"/>
    <mergeCell ref="A17:A21"/>
    <mergeCell ref="A22:A26"/>
    <mergeCell ref="A27:A28"/>
    <mergeCell ref="X4:X5"/>
    <mergeCell ref="X27:X28"/>
    <mergeCell ref="Y4:Y5"/>
    <mergeCell ref="Y27:Y28"/>
    <mergeCell ref="Y29:Y34"/>
    <mergeCell ref="Y35:Y40"/>
    <mergeCell ref="A29:A34"/>
    <mergeCell ref="A35:A40"/>
    <mergeCell ref="B4:B5"/>
    <mergeCell ref="B27:B28"/>
    <mergeCell ref="W4:W5"/>
    <mergeCell ref="W27:W28"/>
  </mergeCells>
  <phoneticPr fontId="45" type="noConversion"/>
  <dataValidations count="1">
    <dataValidation showInputMessage="1" showErrorMessage="1" sqref="O2"/>
  </dataValidations>
  <pageMargins left="0.70833333333333304" right="0.70833333333333304" top="0.74791666666666701" bottom="0.74791666666666701" header="0.31458333333333299" footer="0.31458333333333299"/>
  <pageSetup paperSize="9" scale="36" fitToHeight="2" orientation="landscape" r:id="rId1"/>
  <rowBreaks count="1" manualBreakCount="1">
    <brk id="40" max="24" man="1"/>
  </rowBreaks>
  <drawing r:id="rId2"/>
</worksheet>
</file>

<file path=xl/worksheets/sheet12.xml><?xml version="1.0" encoding="utf-8"?>
<worksheet xmlns="http://schemas.openxmlformats.org/spreadsheetml/2006/main" xmlns:r="http://schemas.openxmlformats.org/officeDocument/2006/relationships">
  <dimension ref="A1:I91"/>
  <sheetViews>
    <sheetView view="pageBreakPreview" topLeftCell="A67" zoomScale="80" zoomScaleNormal="110" zoomScaleSheetLayoutView="80" workbookViewId="0">
      <selection activeCell="B17" sqref="B17"/>
    </sheetView>
  </sheetViews>
  <sheetFormatPr defaultColWidth="9" defaultRowHeight="16.5"/>
  <cols>
    <col min="1" max="1" width="72.875" customWidth="1"/>
    <col min="2" max="2" width="19" customWidth="1"/>
    <col min="3" max="3" width="13.875" customWidth="1"/>
    <col min="4" max="4" width="15.375" customWidth="1"/>
    <col min="5" max="5" width="20.125" customWidth="1"/>
    <col min="6" max="6" width="17.125" customWidth="1"/>
    <col min="7" max="7" width="13" customWidth="1"/>
    <col min="8" max="8" width="16.5" customWidth="1"/>
    <col min="9" max="9" width="14" customWidth="1"/>
    <col min="10" max="16384" width="9" style="71"/>
  </cols>
  <sheetData>
    <row r="1" spans="1:9" ht="24.75">
      <c r="A1" s="1022" t="s">
        <v>130</v>
      </c>
      <c r="B1" s="1022"/>
      <c r="C1" s="1022"/>
      <c r="D1" s="1022"/>
      <c r="E1" s="1022"/>
      <c r="F1" s="1022"/>
      <c r="G1" s="1022"/>
      <c r="H1" s="1022"/>
      <c r="I1" s="1022"/>
    </row>
    <row r="2" spans="1:9">
      <c r="A2" s="232" t="str">
        <f>'表1-1 资产配置状况'!A2</f>
        <v>公司名称：</v>
      </c>
      <c r="B2" s="931" t="str">
        <f>封面!$D$21</f>
        <v xml:space="preserve"> 年 月 日</v>
      </c>
      <c r="C2" s="671"/>
      <c r="D2" s="671"/>
      <c r="E2" s="671"/>
      <c r="F2" s="671"/>
      <c r="G2" s="671"/>
      <c r="H2" s="71"/>
      <c r="I2" s="71"/>
    </row>
    <row r="3" spans="1:9">
      <c r="A3" s="232" t="s">
        <v>42</v>
      </c>
      <c r="B3" s="71"/>
      <c r="C3" s="71"/>
      <c r="D3" s="233"/>
      <c r="E3" s="71"/>
      <c r="F3" s="71"/>
      <c r="G3" s="71"/>
      <c r="H3" s="234" t="s">
        <v>139</v>
      </c>
      <c r="I3" s="71"/>
    </row>
    <row r="4" spans="1:9">
      <c r="A4" s="206" t="s">
        <v>389</v>
      </c>
      <c r="B4" s="235"/>
      <c r="C4" s="236" t="s">
        <v>150</v>
      </c>
      <c r="D4" s="236" t="s">
        <v>151</v>
      </c>
      <c r="E4" s="236" t="s">
        <v>152</v>
      </c>
      <c r="F4" s="236" t="s">
        <v>153</v>
      </c>
      <c r="G4" s="236" t="s">
        <v>154</v>
      </c>
      <c r="H4" s="237" t="s">
        <v>155</v>
      </c>
      <c r="I4" s="71"/>
    </row>
    <row r="5" spans="1:9">
      <c r="A5" s="238" t="s">
        <v>390</v>
      </c>
      <c r="B5" s="239"/>
      <c r="C5" s="240"/>
      <c r="D5" s="240"/>
      <c r="E5" s="240"/>
      <c r="F5" s="240"/>
      <c r="G5" s="240"/>
      <c r="H5" s="241"/>
      <c r="I5" s="71"/>
    </row>
    <row r="6" spans="1:9">
      <c r="A6" s="242" t="s">
        <v>193</v>
      </c>
      <c r="B6" s="243" t="s">
        <v>246</v>
      </c>
      <c r="C6" s="941">
        <f>'表1-1 资产配置状况'!C79</f>
        <v>0</v>
      </c>
      <c r="D6" s="941">
        <f>'表1-1 资产配置状况'!H79</f>
        <v>0</v>
      </c>
      <c r="E6" s="942">
        <f>'表1-1 资产配置状况'!K79</f>
        <v>0</v>
      </c>
      <c r="F6" s="941">
        <f>'表1-1 资产配置状况'!N79</f>
        <v>0</v>
      </c>
      <c r="G6" s="941">
        <f>'表1-1 资产配置状况'!Q79</f>
        <v>0</v>
      </c>
      <c r="H6" s="943">
        <f>'表1-1 资产配置状况'!T79</f>
        <v>0</v>
      </c>
      <c r="I6" s="71"/>
    </row>
    <row r="7" spans="1:9">
      <c r="A7" s="244" t="s">
        <v>391</v>
      </c>
      <c r="B7" s="243" t="s">
        <v>392</v>
      </c>
      <c r="C7" s="52"/>
      <c r="D7" s="52"/>
      <c r="E7" s="245"/>
      <c r="F7" s="52"/>
      <c r="G7" s="52"/>
      <c r="H7" s="246"/>
      <c r="I7" s="71"/>
    </row>
    <row r="8" spans="1:9">
      <c r="A8" s="244" t="s">
        <v>393</v>
      </c>
      <c r="B8" s="243" t="s">
        <v>394</v>
      </c>
      <c r="C8" s="247" t="e">
        <f t="shared" ref="C8:H8" si="0">ROUND(C7/C6,4)</f>
        <v>#DIV/0!</v>
      </c>
      <c r="D8" s="247" t="e">
        <f t="shared" si="0"/>
        <v>#DIV/0!</v>
      </c>
      <c r="E8" s="247" t="e">
        <f t="shared" si="0"/>
        <v>#DIV/0!</v>
      </c>
      <c r="F8" s="247" t="e">
        <f t="shared" si="0"/>
        <v>#DIV/0!</v>
      </c>
      <c r="G8" s="247" t="e">
        <f t="shared" si="0"/>
        <v>#DIV/0!</v>
      </c>
      <c r="H8" s="248" t="e">
        <f t="shared" si="0"/>
        <v>#DIV/0!</v>
      </c>
      <c r="I8" s="71"/>
    </row>
    <row r="9" spans="1:9">
      <c r="A9" s="249" t="s">
        <v>395</v>
      </c>
      <c r="B9" s="250" t="s">
        <v>396</v>
      </c>
      <c r="C9" s="251" t="e">
        <f t="shared" ref="C9:H9" si="1">ROUND((SUM(C13:C15)-SUM(C20:C22))/C28,4)</f>
        <v>#DIV/0!</v>
      </c>
      <c r="D9" s="251" t="e">
        <f t="shared" si="1"/>
        <v>#DIV/0!</v>
      </c>
      <c r="E9" s="251" t="e">
        <f t="shared" si="1"/>
        <v>#DIV/0!</v>
      </c>
      <c r="F9" s="251" t="e">
        <f t="shared" si="1"/>
        <v>#DIV/0!</v>
      </c>
      <c r="G9" s="251" t="e">
        <f t="shared" si="1"/>
        <v>#DIV/0!</v>
      </c>
      <c r="H9" s="252" t="e">
        <f t="shared" si="1"/>
        <v>#DIV/0!</v>
      </c>
      <c r="I9" s="71"/>
    </row>
    <row r="10" spans="1:9">
      <c r="A10" s="249" t="s">
        <v>397</v>
      </c>
      <c r="B10" s="250" t="s">
        <v>398</v>
      </c>
      <c r="C10" s="251" t="e">
        <f t="shared" ref="C10:H10" si="2">ROUND((C27-C19)/C28,4)</f>
        <v>#DIV/0!</v>
      </c>
      <c r="D10" s="251" t="e">
        <f t="shared" si="2"/>
        <v>#DIV/0!</v>
      </c>
      <c r="E10" s="251" t="e">
        <f t="shared" si="2"/>
        <v>#DIV/0!</v>
      </c>
      <c r="F10" s="251" t="e">
        <f t="shared" si="2"/>
        <v>#DIV/0!</v>
      </c>
      <c r="G10" s="251" t="e">
        <f t="shared" si="2"/>
        <v>#DIV/0!</v>
      </c>
      <c r="H10" s="252" t="e">
        <f t="shared" si="2"/>
        <v>#DIV/0!</v>
      </c>
      <c r="I10" s="71"/>
    </row>
    <row r="11" spans="1:9">
      <c r="A11" s="244" t="s">
        <v>399</v>
      </c>
      <c r="B11" s="243" t="s">
        <v>400</v>
      </c>
      <c r="C11" s="247" t="e">
        <f t="shared" ref="C11:H11" si="3">ROUND(C23/C28,4)</f>
        <v>#DIV/0!</v>
      </c>
      <c r="D11" s="247" t="e">
        <f t="shared" si="3"/>
        <v>#DIV/0!</v>
      </c>
      <c r="E11" s="247" t="e">
        <f t="shared" si="3"/>
        <v>#DIV/0!</v>
      </c>
      <c r="F11" s="247" t="e">
        <f t="shared" si="3"/>
        <v>#DIV/0!</v>
      </c>
      <c r="G11" s="247" t="e">
        <f t="shared" si="3"/>
        <v>#DIV/0!</v>
      </c>
      <c r="H11" s="248" t="e">
        <f t="shared" si="3"/>
        <v>#DIV/0!</v>
      </c>
      <c r="I11" s="71"/>
    </row>
    <row r="12" spans="1:9">
      <c r="A12" s="244" t="s">
        <v>401</v>
      </c>
      <c r="B12" s="243" t="s">
        <v>402</v>
      </c>
      <c r="C12" s="247" t="e">
        <f t="shared" ref="C12:H12" si="4">ROUND(C27/C28,4)</f>
        <v>#DIV/0!</v>
      </c>
      <c r="D12" s="247" t="e">
        <f t="shared" si="4"/>
        <v>#DIV/0!</v>
      </c>
      <c r="E12" s="247" t="e">
        <f t="shared" si="4"/>
        <v>#DIV/0!</v>
      </c>
      <c r="F12" s="247" t="e">
        <f t="shared" si="4"/>
        <v>#DIV/0!</v>
      </c>
      <c r="G12" s="247" t="e">
        <f t="shared" si="4"/>
        <v>#DIV/0!</v>
      </c>
      <c r="H12" s="248" t="e">
        <f t="shared" si="4"/>
        <v>#DIV/0!</v>
      </c>
      <c r="I12" s="71"/>
    </row>
    <row r="13" spans="1:9">
      <c r="A13" s="253" t="s">
        <v>403</v>
      </c>
      <c r="B13" s="254" t="s">
        <v>231</v>
      </c>
      <c r="C13" s="245"/>
      <c r="D13" s="245"/>
      <c r="E13" s="245"/>
      <c r="F13" s="245"/>
      <c r="G13" s="245"/>
      <c r="H13" s="255"/>
      <c r="I13" s="71"/>
    </row>
    <row r="14" spans="1:9">
      <c r="A14" s="253" t="s">
        <v>404</v>
      </c>
      <c r="B14" s="254" t="s">
        <v>232</v>
      </c>
      <c r="C14" s="245"/>
      <c r="D14" s="245"/>
      <c r="E14" s="245"/>
      <c r="F14" s="245"/>
      <c r="G14" s="245"/>
      <c r="H14" s="255"/>
      <c r="I14" s="71"/>
    </row>
    <row r="15" spans="1:9">
      <c r="A15" s="253" t="s">
        <v>405</v>
      </c>
      <c r="B15" s="254" t="s">
        <v>239</v>
      </c>
      <c r="C15" s="245"/>
      <c r="D15" s="245"/>
      <c r="E15" s="245"/>
      <c r="F15" s="245"/>
      <c r="G15" s="245"/>
      <c r="H15" s="255"/>
      <c r="I15" s="71"/>
    </row>
    <row r="16" spans="1:9">
      <c r="A16" s="256" t="s">
        <v>406</v>
      </c>
      <c r="B16" s="254"/>
      <c r="C16" s="245"/>
      <c r="D16" s="245"/>
      <c r="E16" s="245"/>
      <c r="F16" s="245"/>
      <c r="G16" s="245"/>
      <c r="H16" s="255"/>
      <c r="I16" s="71"/>
    </row>
    <row r="17" spans="1:9">
      <c r="A17" s="256" t="s">
        <v>407</v>
      </c>
      <c r="B17" s="254"/>
      <c r="C17" s="245"/>
      <c r="D17" s="245"/>
      <c r="E17" s="245"/>
      <c r="F17" s="245"/>
      <c r="G17" s="245"/>
      <c r="H17" s="255"/>
      <c r="I17" s="71"/>
    </row>
    <row r="18" spans="1:9">
      <c r="A18" s="256" t="s">
        <v>408</v>
      </c>
      <c r="B18" s="254"/>
      <c r="C18" s="245"/>
      <c r="D18" s="245"/>
      <c r="E18" s="245"/>
      <c r="F18" s="245"/>
      <c r="G18" s="245"/>
      <c r="H18" s="255"/>
      <c r="I18" s="71"/>
    </row>
    <row r="19" spans="1:9">
      <c r="A19" s="253" t="s">
        <v>409</v>
      </c>
      <c r="B19" s="254" t="s">
        <v>240</v>
      </c>
      <c r="C19" s="245"/>
      <c r="D19" s="245"/>
      <c r="E19" s="245"/>
      <c r="F19" s="245"/>
      <c r="G19" s="245"/>
      <c r="H19" s="255"/>
      <c r="I19" s="71"/>
    </row>
    <row r="20" spans="1:9">
      <c r="A20" s="253" t="s">
        <v>410</v>
      </c>
      <c r="B20" s="254" t="s">
        <v>411</v>
      </c>
      <c r="C20" s="245"/>
      <c r="D20" s="245"/>
      <c r="E20" s="245"/>
      <c r="F20" s="245"/>
      <c r="G20" s="245"/>
      <c r="H20" s="255"/>
      <c r="I20" s="71"/>
    </row>
    <row r="21" spans="1:9">
      <c r="A21" s="253" t="s">
        <v>412</v>
      </c>
      <c r="B21" s="254" t="s">
        <v>413</v>
      </c>
      <c r="C21" s="245"/>
      <c r="D21" s="245"/>
      <c r="E21" s="245"/>
      <c r="F21" s="245"/>
      <c r="G21" s="245"/>
      <c r="H21" s="255"/>
      <c r="I21" s="71"/>
    </row>
    <row r="22" spans="1:9">
      <c r="A22" s="253" t="s">
        <v>414</v>
      </c>
      <c r="B22" s="254" t="s">
        <v>415</v>
      </c>
      <c r="C22" s="245"/>
      <c r="D22" s="245"/>
      <c r="E22" s="245"/>
      <c r="F22" s="245"/>
      <c r="G22" s="245"/>
      <c r="H22" s="255"/>
      <c r="I22" s="71"/>
    </row>
    <row r="23" spans="1:9" ht="54" customHeight="1">
      <c r="A23" s="84" t="s">
        <v>416</v>
      </c>
      <c r="B23" s="257" t="s">
        <v>417</v>
      </c>
      <c r="C23" s="258">
        <f t="shared" ref="C23:H23" si="5">SUM(C13:C15,C19)-SUM(C20:C22)</f>
        <v>0</v>
      </c>
      <c r="D23" s="258">
        <f t="shared" si="5"/>
        <v>0</v>
      </c>
      <c r="E23" s="258">
        <f t="shared" si="5"/>
        <v>0</v>
      </c>
      <c r="F23" s="258">
        <f t="shared" si="5"/>
        <v>0</v>
      </c>
      <c r="G23" s="258">
        <f t="shared" si="5"/>
        <v>0</v>
      </c>
      <c r="H23" s="259">
        <f t="shared" si="5"/>
        <v>0</v>
      </c>
      <c r="I23" s="71"/>
    </row>
    <row r="24" spans="1:9">
      <c r="A24" s="260" t="s">
        <v>418</v>
      </c>
      <c r="B24" s="254" t="s">
        <v>419</v>
      </c>
      <c r="C24" s="261"/>
      <c r="D24" s="261"/>
      <c r="E24" s="261"/>
      <c r="F24" s="261"/>
      <c r="G24" s="261"/>
      <c r="H24" s="262"/>
      <c r="I24" s="71"/>
    </row>
    <row r="25" spans="1:9">
      <c r="A25" s="253" t="s">
        <v>420</v>
      </c>
      <c r="B25" s="254" t="s">
        <v>415</v>
      </c>
      <c r="C25" s="261"/>
      <c r="D25" s="261"/>
      <c r="E25" s="261"/>
      <c r="F25" s="261"/>
      <c r="G25" s="261"/>
      <c r="H25" s="262"/>
      <c r="I25" s="71"/>
    </row>
    <row r="26" spans="1:9">
      <c r="A26" s="253" t="s">
        <v>421</v>
      </c>
      <c r="B26" s="254" t="s">
        <v>422</v>
      </c>
      <c r="C26" s="261"/>
      <c r="D26" s="261"/>
      <c r="E26" s="261"/>
      <c r="F26" s="261"/>
      <c r="G26" s="261"/>
      <c r="H26" s="262"/>
      <c r="I26" s="71"/>
    </row>
    <row r="27" spans="1:9">
      <c r="A27" s="84" t="s">
        <v>423</v>
      </c>
      <c r="B27" s="257" t="s">
        <v>424</v>
      </c>
      <c r="C27" s="258">
        <f>C23+C24+C25-C26</f>
        <v>0</v>
      </c>
      <c r="D27" s="258">
        <f t="shared" ref="D27:H27" si="6">D23+D24+D25-D26</f>
        <v>0</v>
      </c>
      <c r="E27" s="258">
        <f t="shared" si="6"/>
        <v>0</v>
      </c>
      <c r="F27" s="258">
        <f t="shared" si="6"/>
        <v>0</v>
      </c>
      <c r="G27" s="258">
        <f t="shared" si="6"/>
        <v>0</v>
      </c>
      <c r="H27" s="259">
        <f t="shared" si="6"/>
        <v>0</v>
      </c>
      <c r="I27" s="71"/>
    </row>
    <row r="28" spans="1:9">
      <c r="A28" s="84" t="s">
        <v>425</v>
      </c>
      <c r="B28" s="263" t="s">
        <v>426</v>
      </c>
      <c r="C28" s="245"/>
      <c r="D28" s="245"/>
      <c r="E28" s="245"/>
      <c r="F28" s="245"/>
      <c r="G28" s="245"/>
      <c r="H28" s="255"/>
      <c r="I28" s="71"/>
    </row>
    <row r="29" spans="1:9" ht="53.1" customHeight="1">
      <c r="A29" s="264" t="s">
        <v>427</v>
      </c>
      <c r="B29" s="265" t="s">
        <v>428</v>
      </c>
      <c r="C29" s="247" t="e">
        <f t="shared" ref="C29:H29" si="7">ROUND((C27-0.08*SQRT(C30^2+0.5*C30*C31+C31^2))/C28,4)</f>
        <v>#DIV/0!</v>
      </c>
      <c r="D29" s="247" t="e">
        <f t="shared" si="7"/>
        <v>#DIV/0!</v>
      </c>
      <c r="E29" s="247" t="e">
        <f t="shared" si="7"/>
        <v>#DIV/0!</v>
      </c>
      <c r="F29" s="247" t="e">
        <f t="shared" si="7"/>
        <v>#DIV/0!</v>
      </c>
      <c r="G29" s="247" t="e">
        <f t="shared" si="7"/>
        <v>#DIV/0!</v>
      </c>
      <c r="H29" s="247" t="e">
        <f t="shared" si="7"/>
        <v>#DIV/0!</v>
      </c>
      <c r="I29" s="71"/>
    </row>
    <row r="30" spans="1:9">
      <c r="A30" s="253" t="s">
        <v>429</v>
      </c>
      <c r="B30" s="254" t="s">
        <v>430</v>
      </c>
      <c r="C30" s="245"/>
      <c r="D30" s="245"/>
      <c r="E30" s="245"/>
      <c r="F30" s="245"/>
      <c r="G30" s="245"/>
      <c r="H30" s="255"/>
      <c r="I30" s="71"/>
    </row>
    <row r="31" spans="1:9">
      <c r="A31" s="253" t="s">
        <v>431</v>
      </c>
      <c r="B31" s="254" t="s">
        <v>432</v>
      </c>
      <c r="C31" s="245"/>
      <c r="D31" s="245"/>
      <c r="E31" s="245"/>
      <c r="F31" s="245"/>
      <c r="G31" s="245"/>
      <c r="H31" s="255"/>
      <c r="I31" s="71"/>
    </row>
    <row r="32" spans="1:9">
      <c r="A32" s="266" t="s">
        <v>433</v>
      </c>
      <c r="B32" s="243" t="s">
        <v>434</v>
      </c>
      <c r="C32" s="267"/>
      <c r="D32" s="267"/>
      <c r="E32" s="267"/>
      <c r="F32" s="267"/>
      <c r="G32" s="267"/>
      <c r="H32" s="268"/>
      <c r="I32" s="71"/>
    </row>
    <row r="33" spans="1:9">
      <c r="A33" s="238" t="s">
        <v>435</v>
      </c>
      <c r="B33" s="269"/>
      <c r="C33" s="269"/>
      <c r="D33" s="270"/>
      <c r="E33" s="270"/>
      <c r="F33" s="269"/>
      <c r="G33" s="269"/>
      <c r="H33" s="271"/>
      <c r="I33" s="71"/>
    </row>
    <row r="34" spans="1:9" ht="15.75" customHeight="1">
      <c r="A34" s="266" t="s">
        <v>436</v>
      </c>
      <c r="B34" s="243" t="s">
        <v>437</v>
      </c>
      <c r="C34" s="267"/>
      <c r="D34" s="267"/>
      <c r="E34" s="147"/>
      <c r="F34" s="267"/>
      <c r="G34" s="267"/>
      <c r="H34" s="268"/>
      <c r="I34" s="71"/>
    </row>
    <row r="35" spans="1:9">
      <c r="A35" s="266" t="s">
        <v>438</v>
      </c>
      <c r="B35" s="243" t="s">
        <v>439</v>
      </c>
      <c r="C35" s="267"/>
      <c r="D35" s="267"/>
      <c r="E35" s="147"/>
      <c r="F35" s="267"/>
      <c r="G35" s="267"/>
      <c r="H35" s="268"/>
      <c r="I35" s="71"/>
    </row>
    <row r="36" spans="1:9">
      <c r="A36" s="266" t="s">
        <v>440</v>
      </c>
      <c r="B36" s="243" t="s">
        <v>441</v>
      </c>
      <c r="C36" s="267"/>
      <c r="D36" s="267"/>
      <c r="E36" s="147"/>
      <c r="F36" s="267"/>
      <c r="G36" s="267"/>
      <c r="H36" s="268"/>
      <c r="I36" s="71"/>
    </row>
    <row r="37" spans="1:9">
      <c r="A37" s="238" t="s">
        <v>442</v>
      </c>
      <c r="B37" s="272"/>
      <c r="C37" s="269"/>
      <c r="D37" s="269"/>
      <c r="E37" s="270"/>
      <c r="F37" s="269"/>
      <c r="G37" s="269"/>
      <c r="H37" s="271"/>
      <c r="I37" s="71"/>
    </row>
    <row r="38" spans="1:9">
      <c r="A38" s="266" t="s">
        <v>87</v>
      </c>
      <c r="B38" s="273" t="s">
        <v>443</v>
      </c>
      <c r="C38" s="247" t="e">
        <f>C12-C35</f>
        <v>#DIV/0!</v>
      </c>
      <c r="D38" s="247" t="e">
        <f>D12-D35</f>
        <v>#DIV/0!</v>
      </c>
      <c r="E38" s="274"/>
      <c r="F38" s="247" t="e">
        <f>F12-F35</f>
        <v>#DIV/0!</v>
      </c>
      <c r="G38" s="247" t="e">
        <f>G12-G35</f>
        <v>#DIV/0!</v>
      </c>
      <c r="H38" s="248" t="e">
        <f>H12-H35</f>
        <v>#DIV/0!</v>
      </c>
      <c r="I38" s="71"/>
    </row>
    <row r="39" spans="1:9">
      <c r="A39" s="266" t="s">
        <v>90</v>
      </c>
      <c r="B39" s="273" t="s">
        <v>444</v>
      </c>
      <c r="C39" s="247" t="e">
        <f>C29-C36</f>
        <v>#DIV/0!</v>
      </c>
      <c r="D39" s="247" t="e">
        <f>D29-D36</f>
        <v>#DIV/0!</v>
      </c>
      <c r="E39" s="274"/>
      <c r="F39" s="247" t="e">
        <f>F29-F36</f>
        <v>#DIV/0!</v>
      </c>
      <c r="G39" s="247" t="e">
        <f>G29-G36</f>
        <v>#DIV/0!</v>
      </c>
      <c r="H39" s="248" t="e">
        <f>H29-H36</f>
        <v>#DIV/0!</v>
      </c>
      <c r="I39" s="71"/>
    </row>
    <row r="40" spans="1:9">
      <c r="A40" s="266" t="s">
        <v>91</v>
      </c>
      <c r="B40" s="273" t="s">
        <v>445</v>
      </c>
      <c r="C40" s="247" t="e">
        <f>C10-C34</f>
        <v>#DIV/0!</v>
      </c>
      <c r="D40" s="247" t="e">
        <f>D10-D34</f>
        <v>#DIV/0!</v>
      </c>
      <c r="E40" s="274"/>
      <c r="F40" s="247" t="e">
        <f>F10-F34</f>
        <v>#DIV/0!</v>
      </c>
      <c r="G40" s="247" t="e">
        <f>G10-G34</f>
        <v>#DIV/0!</v>
      </c>
      <c r="H40" s="248" t="e">
        <f>H10-H34</f>
        <v>#DIV/0!</v>
      </c>
      <c r="I40" s="71"/>
    </row>
    <row r="41" spans="1:9">
      <c r="A41" s="275" t="s">
        <v>446</v>
      </c>
      <c r="B41" s="273" t="s">
        <v>447</v>
      </c>
      <c r="C41" s="247" t="e">
        <f>C8*C32-C36</f>
        <v>#DIV/0!</v>
      </c>
      <c r="D41" s="247" t="e">
        <f>D8*D32-D36</f>
        <v>#DIV/0!</v>
      </c>
      <c r="E41" s="274"/>
      <c r="F41" s="247" t="e">
        <f>F8*F32-F36</f>
        <v>#DIV/0!</v>
      </c>
      <c r="G41" s="247" t="e">
        <f>G8*G32-G36</f>
        <v>#DIV/0!</v>
      </c>
      <c r="H41" s="248" t="e">
        <f>H8*H32-H36</f>
        <v>#DIV/0!</v>
      </c>
      <c r="I41" s="71"/>
    </row>
    <row r="42" spans="1:9">
      <c r="A42" s="238" t="s">
        <v>448</v>
      </c>
      <c r="B42" s="272"/>
      <c r="C42" s="272"/>
      <c r="D42" s="272"/>
      <c r="E42" s="272"/>
      <c r="F42" s="272"/>
      <c r="G42" s="272"/>
      <c r="H42" s="276"/>
      <c r="I42" s="71"/>
    </row>
    <row r="43" spans="1:9">
      <c r="A43" s="266" t="s">
        <v>449</v>
      </c>
      <c r="B43" s="273" t="s">
        <v>450</v>
      </c>
      <c r="C43" s="277"/>
      <c r="D43" s="278"/>
      <c r="E43" s="278"/>
      <c r="F43" s="278"/>
      <c r="G43" s="278"/>
      <c r="H43" s="279"/>
      <c r="I43" s="71"/>
    </row>
    <row r="44" spans="1:9">
      <c r="A44" s="266" t="s">
        <v>451</v>
      </c>
      <c r="B44" s="273" t="s">
        <v>452</v>
      </c>
      <c r="C44" s="280"/>
      <c r="D44" s="278"/>
      <c r="E44" s="278"/>
      <c r="F44" s="278"/>
      <c r="G44" s="278"/>
      <c r="H44" s="279"/>
      <c r="I44" s="71"/>
    </row>
    <row r="45" spans="1:9">
      <c r="A45" s="281" t="s">
        <v>92</v>
      </c>
      <c r="B45" s="282" t="s">
        <v>453</v>
      </c>
      <c r="C45" s="283" t="e">
        <f>C12-C44</f>
        <v>#DIV/0!</v>
      </c>
      <c r="D45" s="284"/>
      <c r="E45" s="284"/>
      <c r="F45" s="284"/>
      <c r="G45" s="284"/>
      <c r="H45" s="285"/>
      <c r="I45" s="71"/>
    </row>
    <row r="46" spans="1:9" ht="22.5">
      <c r="A46" s="286"/>
      <c r="B46" s="97"/>
      <c r="C46" s="97"/>
      <c r="D46" s="97"/>
      <c r="E46" s="97"/>
      <c r="F46" s="97"/>
      <c r="G46" s="97"/>
      <c r="H46" s="97"/>
      <c r="I46" s="97"/>
    </row>
    <row r="47" spans="1:9" ht="22.5">
      <c r="A47" s="287"/>
      <c r="B47" s="71"/>
      <c r="C47" s="71"/>
      <c r="D47" s="71"/>
      <c r="E47" s="71"/>
      <c r="F47" s="71"/>
      <c r="G47" s="71"/>
      <c r="H47" s="71"/>
      <c r="I47" s="71"/>
    </row>
    <row r="48" spans="1:9" ht="16.5" customHeight="1">
      <c r="A48" s="72" t="s">
        <v>43</v>
      </c>
      <c r="B48" s="71"/>
      <c r="C48" s="71"/>
      <c r="D48" s="71"/>
      <c r="E48" s="71"/>
      <c r="F48" s="71"/>
      <c r="G48" s="71"/>
      <c r="H48" s="71"/>
      <c r="I48" s="234"/>
    </row>
    <row r="49" spans="1:9" ht="75">
      <c r="A49" s="1135" t="s">
        <v>454</v>
      </c>
      <c r="B49" s="1137" t="s">
        <v>455</v>
      </c>
      <c r="C49" s="1137" t="s">
        <v>456</v>
      </c>
      <c r="D49" s="288" t="s">
        <v>457</v>
      </c>
      <c r="E49" s="288" t="s">
        <v>458</v>
      </c>
      <c r="F49" s="288" t="s">
        <v>459</v>
      </c>
      <c r="G49" s="288" t="s">
        <v>460</v>
      </c>
      <c r="H49" s="288" t="s">
        <v>461</v>
      </c>
      <c r="I49" s="288" t="s">
        <v>462</v>
      </c>
    </row>
    <row r="50" spans="1:9" ht="16.5" customHeight="1">
      <c r="A50" s="1136"/>
      <c r="B50" s="1138"/>
      <c r="C50" s="1138"/>
      <c r="D50" s="289" t="s">
        <v>463</v>
      </c>
      <c r="E50" s="289" t="s">
        <v>464</v>
      </c>
      <c r="F50" s="290" t="s">
        <v>239</v>
      </c>
      <c r="G50" s="290" t="s">
        <v>465</v>
      </c>
      <c r="H50" s="290" t="s">
        <v>466</v>
      </c>
      <c r="I50" s="290" t="s">
        <v>467</v>
      </c>
    </row>
    <row r="51" spans="1:9">
      <c r="A51" s="291" t="s">
        <v>468</v>
      </c>
      <c r="B51" s="292"/>
      <c r="C51" s="292"/>
      <c r="D51" s="293"/>
      <c r="E51" s="293"/>
      <c r="F51" s="294"/>
      <c r="G51" s="294"/>
      <c r="H51" s="295">
        <f>E51-F51</f>
        <v>0</v>
      </c>
      <c r="I51" s="295">
        <f>D51-G51</f>
        <v>0</v>
      </c>
    </row>
    <row r="52" spans="1:9">
      <c r="A52" s="291" t="s">
        <v>469</v>
      </c>
      <c r="B52" s="296"/>
      <c r="C52" s="296"/>
      <c r="D52" s="297"/>
      <c r="E52" s="297"/>
      <c r="F52" s="294"/>
      <c r="G52" s="294"/>
      <c r="H52" s="295">
        <f t="shared" ref="H52:H91" si="8">E52-F52</f>
        <v>0</v>
      </c>
      <c r="I52" s="295">
        <f t="shared" ref="I52:I91" si="9">D52-G52</f>
        <v>0</v>
      </c>
    </row>
    <row r="53" spans="1:9">
      <c r="A53" s="291" t="s">
        <v>470</v>
      </c>
      <c r="B53" s="296"/>
      <c r="C53" s="296"/>
      <c r="D53" s="297"/>
      <c r="E53" s="297"/>
      <c r="F53" s="294"/>
      <c r="G53" s="294"/>
      <c r="H53" s="295">
        <f t="shared" si="8"/>
        <v>0</v>
      </c>
      <c r="I53" s="295">
        <f t="shared" si="9"/>
        <v>0</v>
      </c>
    </row>
    <row r="54" spans="1:9">
      <c r="A54" s="291" t="s">
        <v>471</v>
      </c>
      <c r="B54" s="298"/>
      <c r="C54" s="298"/>
      <c r="D54" s="299"/>
      <c r="E54" s="299"/>
      <c r="F54" s="300"/>
      <c r="G54" s="300"/>
      <c r="H54" s="295">
        <f t="shared" si="8"/>
        <v>0</v>
      </c>
      <c r="I54" s="295">
        <f t="shared" si="9"/>
        <v>0</v>
      </c>
    </row>
    <row r="55" spans="1:9">
      <c r="A55" s="291" t="s">
        <v>472</v>
      </c>
      <c r="B55" s="298"/>
      <c r="C55" s="298"/>
      <c r="D55" s="299"/>
      <c r="E55" s="299"/>
      <c r="F55" s="300"/>
      <c r="G55" s="300"/>
      <c r="H55" s="295">
        <f t="shared" si="8"/>
        <v>0</v>
      </c>
      <c r="I55" s="295">
        <f t="shared" si="9"/>
        <v>0</v>
      </c>
    </row>
    <row r="56" spans="1:9">
      <c r="A56" s="291" t="s">
        <v>473</v>
      </c>
      <c r="B56" s="298"/>
      <c r="C56" s="298"/>
      <c r="D56" s="299"/>
      <c r="E56" s="299"/>
      <c r="F56" s="300"/>
      <c r="G56" s="300"/>
      <c r="H56" s="295">
        <f t="shared" si="8"/>
        <v>0</v>
      </c>
      <c r="I56" s="295">
        <f t="shared" si="9"/>
        <v>0</v>
      </c>
    </row>
    <row r="57" spans="1:9">
      <c r="A57" s="291" t="s">
        <v>474</v>
      </c>
      <c r="B57" s="298"/>
      <c r="C57" s="298"/>
      <c r="D57" s="299"/>
      <c r="E57" s="299"/>
      <c r="F57" s="300"/>
      <c r="G57" s="300"/>
      <c r="H57" s="295">
        <f t="shared" si="8"/>
        <v>0</v>
      </c>
      <c r="I57" s="295">
        <f t="shared" si="9"/>
        <v>0</v>
      </c>
    </row>
    <row r="58" spans="1:9">
      <c r="A58" s="291" t="s">
        <v>475</v>
      </c>
      <c r="B58" s="298"/>
      <c r="C58" s="298"/>
      <c r="D58" s="299"/>
      <c r="E58" s="299"/>
      <c r="F58" s="300"/>
      <c r="G58" s="300"/>
      <c r="H58" s="295">
        <f t="shared" si="8"/>
        <v>0</v>
      </c>
      <c r="I58" s="295">
        <f t="shared" si="9"/>
        <v>0</v>
      </c>
    </row>
    <row r="59" spans="1:9">
      <c r="A59" s="291" t="s">
        <v>476</v>
      </c>
      <c r="B59" s="298"/>
      <c r="C59" s="298"/>
      <c r="D59" s="299"/>
      <c r="E59" s="299"/>
      <c r="F59" s="300"/>
      <c r="G59" s="300"/>
      <c r="H59" s="295">
        <f t="shared" si="8"/>
        <v>0</v>
      </c>
      <c r="I59" s="295">
        <f t="shared" si="9"/>
        <v>0</v>
      </c>
    </row>
    <row r="60" spans="1:9">
      <c r="A60" s="291" t="s">
        <v>477</v>
      </c>
      <c r="B60" s="298"/>
      <c r="C60" s="298"/>
      <c r="D60" s="299"/>
      <c r="E60" s="299"/>
      <c r="F60" s="300"/>
      <c r="G60" s="300"/>
      <c r="H60" s="295">
        <f t="shared" si="8"/>
        <v>0</v>
      </c>
      <c r="I60" s="295">
        <f t="shared" si="9"/>
        <v>0</v>
      </c>
    </row>
    <row r="61" spans="1:9">
      <c r="A61" s="291" t="s">
        <v>478</v>
      </c>
      <c r="B61" s="298"/>
      <c r="C61" s="298"/>
      <c r="D61" s="299"/>
      <c r="E61" s="299"/>
      <c r="F61" s="300"/>
      <c r="G61" s="300"/>
      <c r="H61" s="295">
        <f t="shared" si="8"/>
        <v>0</v>
      </c>
      <c r="I61" s="295">
        <f t="shared" si="9"/>
        <v>0</v>
      </c>
    </row>
    <row r="62" spans="1:9">
      <c r="A62" s="291" t="s">
        <v>479</v>
      </c>
      <c r="B62" s="298"/>
      <c r="C62" s="298"/>
      <c r="D62" s="299"/>
      <c r="E62" s="299"/>
      <c r="F62" s="300"/>
      <c r="G62" s="300"/>
      <c r="H62" s="295">
        <f t="shared" si="8"/>
        <v>0</v>
      </c>
      <c r="I62" s="295">
        <f t="shared" si="9"/>
        <v>0</v>
      </c>
    </row>
    <row r="63" spans="1:9">
      <c r="A63" s="291" t="s">
        <v>480</v>
      </c>
      <c r="B63" s="298"/>
      <c r="C63" s="298"/>
      <c r="D63" s="299"/>
      <c r="E63" s="299"/>
      <c r="F63" s="300"/>
      <c r="G63" s="300"/>
      <c r="H63" s="295">
        <f t="shared" si="8"/>
        <v>0</v>
      </c>
      <c r="I63" s="295">
        <f t="shared" si="9"/>
        <v>0</v>
      </c>
    </row>
    <row r="64" spans="1:9">
      <c r="A64" s="291" t="s">
        <v>481</v>
      </c>
      <c r="B64" s="298"/>
      <c r="C64" s="298"/>
      <c r="D64" s="299"/>
      <c r="E64" s="299"/>
      <c r="F64" s="300"/>
      <c r="G64" s="300"/>
      <c r="H64" s="295">
        <f t="shared" si="8"/>
        <v>0</v>
      </c>
      <c r="I64" s="295">
        <f t="shared" si="9"/>
        <v>0</v>
      </c>
    </row>
    <row r="65" spans="1:9">
      <c r="A65" s="291" t="s">
        <v>482</v>
      </c>
      <c r="B65" s="298"/>
      <c r="C65" s="298"/>
      <c r="D65" s="299"/>
      <c r="E65" s="299"/>
      <c r="F65" s="300"/>
      <c r="G65" s="300"/>
      <c r="H65" s="295">
        <f t="shared" si="8"/>
        <v>0</v>
      </c>
      <c r="I65" s="295">
        <f t="shared" si="9"/>
        <v>0</v>
      </c>
    </row>
    <row r="66" spans="1:9">
      <c r="A66" s="291" t="s">
        <v>483</v>
      </c>
      <c r="B66" s="298"/>
      <c r="C66" s="298"/>
      <c r="D66" s="299"/>
      <c r="E66" s="299"/>
      <c r="F66" s="300"/>
      <c r="G66" s="300"/>
      <c r="H66" s="295">
        <f t="shared" si="8"/>
        <v>0</v>
      </c>
      <c r="I66" s="295">
        <f t="shared" si="9"/>
        <v>0</v>
      </c>
    </row>
    <row r="67" spans="1:9">
      <c r="A67" s="291" t="s">
        <v>484</v>
      </c>
      <c r="B67" s="298"/>
      <c r="C67" s="298"/>
      <c r="D67" s="299"/>
      <c r="E67" s="299"/>
      <c r="F67" s="300"/>
      <c r="G67" s="300"/>
      <c r="H67" s="295">
        <f t="shared" si="8"/>
        <v>0</v>
      </c>
      <c r="I67" s="295">
        <f t="shared" si="9"/>
        <v>0</v>
      </c>
    </row>
    <row r="68" spans="1:9">
      <c r="A68" s="291" t="s">
        <v>485</v>
      </c>
      <c r="B68" s="298"/>
      <c r="C68" s="298"/>
      <c r="D68" s="299"/>
      <c r="E68" s="299"/>
      <c r="F68" s="300"/>
      <c r="G68" s="300"/>
      <c r="H68" s="295">
        <f t="shared" si="8"/>
        <v>0</v>
      </c>
      <c r="I68" s="295">
        <f t="shared" si="9"/>
        <v>0</v>
      </c>
    </row>
    <row r="69" spans="1:9">
      <c r="A69" s="291" t="s">
        <v>486</v>
      </c>
      <c r="B69" s="298"/>
      <c r="C69" s="298"/>
      <c r="D69" s="299"/>
      <c r="E69" s="299"/>
      <c r="F69" s="300"/>
      <c r="G69" s="300"/>
      <c r="H69" s="295">
        <f t="shared" si="8"/>
        <v>0</v>
      </c>
      <c r="I69" s="295">
        <f t="shared" si="9"/>
        <v>0</v>
      </c>
    </row>
    <row r="70" spans="1:9">
      <c r="A70" s="291" t="s">
        <v>487</v>
      </c>
      <c r="B70" s="298"/>
      <c r="C70" s="298"/>
      <c r="D70" s="299"/>
      <c r="E70" s="299"/>
      <c r="F70" s="300"/>
      <c r="G70" s="300"/>
      <c r="H70" s="295">
        <f t="shared" si="8"/>
        <v>0</v>
      </c>
      <c r="I70" s="295">
        <f t="shared" si="9"/>
        <v>0</v>
      </c>
    </row>
    <row r="71" spans="1:9">
      <c r="A71" s="291" t="s">
        <v>488</v>
      </c>
      <c r="B71" s="298"/>
      <c r="C71" s="298"/>
      <c r="D71" s="299"/>
      <c r="E71" s="299"/>
      <c r="F71" s="300"/>
      <c r="G71" s="300"/>
      <c r="H71" s="295">
        <f t="shared" si="8"/>
        <v>0</v>
      </c>
      <c r="I71" s="295">
        <f t="shared" si="9"/>
        <v>0</v>
      </c>
    </row>
    <row r="72" spans="1:9">
      <c r="A72" s="291" t="s">
        <v>489</v>
      </c>
      <c r="B72" s="298"/>
      <c r="C72" s="298"/>
      <c r="D72" s="299"/>
      <c r="E72" s="299"/>
      <c r="F72" s="300"/>
      <c r="G72" s="300"/>
      <c r="H72" s="295">
        <f t="shared" si="8"/>
        <v>0</v>
      </c>
      <c r="I72" s="295">
        <f t="shared" si="9"/>
        <v>0</v>
      </c>
    </row>
    <row r="73" spans="1:9">
      <c r="A73" s="291" t="s">
        <v>490</v>
      </c>
      <c r="B73" s="298"/>
      <c r="C73" s="298"/>
      <c r="D73" s="299"/>
      <c r="E73" s="299"/>
      <c r="F73" s="300"/>
      <c r="G73" s="300"/>
      <c r="H73" s="295">
        <f t="shared" si="8"/>
        <v>0</v>
      </c>
      <c r="I73" s="295">
        <f t="shared" si="9"/>
        <v>0</v>
      </c>
    </row>
    <row r="74" spans="1:9">
      <c r="A74" s="291" t="s">
        <v>491</v>
      </c>
      <c r="B74" s="298"/>
      <c r="C74" s="298"/>
      <c r="D74" s="299"/>
      <c r="E74" s="299"/>
      <c r="F74" s="300"/>
      <c r="G74" s="300"/>
      <c r="H74" s="295">
        <f t="shared" si="8"/>
        <v>0</v>
      </c>
      <c r="I74" s="295">
        <f t="shared" si="9"/>
        <v>0</v>
      </c>
    </row>
    <row r="75" spans="1:9">
      <c r="A75" s="291" t="s">
        <v>492</v>
      </c>
      <c r="B75" s="298"/>
      <c r="C75" s="298"/>
      <c r="D75" s="299"/>
      <c r="E75" s="299"/>
      <c r="F75" s="300"/>
      <c r="G75" s="300"/>
      <c r="H75" s="295">
        <f t="shared" si="8"/>
        <v>0</v>
      </c>
      <c r="I75" s="295">
        <f t="shared" si="9"/>
        <v>0</v>
      </c>
    </row>
    <row r="76" spans="1:9">
      <c r="A76" s="291" t="s">
        <v>493</v>
      </c>
      <c r="B76" s="298"/>
      <c r="C76" s="298"/>
      <c r="D76" s="299"/>
      <c r="E76" s="299"/>
      <c r="F76" s="300"/>
      <c r="G76" s="300"/>
      <c r="H76" s="295">
        <f t="shared" si="8"/>
        <v>0</v>
      </c>
      <c r="I76" s="295">
        <f t="shared" si="9"/>
        <v>0</v>
      </c>
    </row>
    <row r="77" spans="1:9">
      <c r="A77" s="291" t="s">
        <v>494</v>
      </c>
      <c r="B77" s="298"/>
      <c r="C77" s="298"/>
      <c r="D77" s="299"/>
      <c r="E77" s="299"/>
      <c r="F77" s="300"/>
      <c r="G77" s="300"/>
      <c r="H77" s="295">
        <f t="shared" si="8"/>
        <v>0</v>
      </c>
      <c r="I77" s="295">
        <f t="shared" si="9"/>
        <v>0</v>
      </c>
    </row>
    <row r="78" spans="1:9">
      <c r="A78" s="291" t="s">
        <v>495</v>
      </c>
      <c r="B78" s="298"/>
      <c r="C78" s="298"/>
      <c r="D78" s="299"/>
      <c r="E78" s="299"/>
      <c r="F78" s="300"/>
      <c r="G78" s="300"/>
      <c r="H78" s="295">
        <f t="shared" si="8"/>
        <v>0</v>
      </c>
      <c r="I78" s="295">
        <f t="shared" si="9"/>
        <v>0</v>
      </c>
    </row>
    <row r="79" spans="1:9">
      <c r="A79" s="291" t="s">
        <v>496</v>
      </c>
      <c r="B79" s="298"/>
      <c r="C79" s="298"/>
      <c r="D79" s="299"/>
      <c r="E79" s="299"/>
      <c r="F79" s="300"/>
      <c r="G79" s="300"/>
      <c r="H79" s="295">
        <f t="shared" si="8"/>
        <v>0</v>
      </c>
      <c r="I79" s="295">
        <f t="shared" si="9"/>
        <v>0</v>
      </c>
    </row>
    <row r="80" spans="1:9">
      <c r="A80" s="291" t="s">
        <v>497</v>
      </c>
      <c r="B80" s="298"/>
      <c r="C80" s="298"/>
      <c r="D80" s="299"/>
      <c r="E80" s="299"/>
      <c r="F80" s="300"/>
      <c r="G80" s="300"/>
      <c r="H80" s="295">
        <f t="shared" si="8"/>
        <v>0</v>
      </c>
      <c r="I80" s="295">
        <f t="shared" si="9"/>
        <v>0</v>
      </c>
    </row>
    <row r="81" spans="1:9">
      <c r="A81" s="291" t="s">
        <v>498</v>
      </c>
      <c r="B81" s="298"/>
      <c r="C81" s="298"/>
      <c r="D81" s="299"/>
      <c r="E81" s="299"/>
      <c r="F81" s="300"/>
      <c r="G81" s="300"/>
      <c r="H81" s="295">
        <f t="shared" si="8"/>
        <v>0</v>
      </c>
      <c r="I81" s="295">
        <f t="shared" si="9"/>
        <v>0</v>
      </c>
    </row>
    <row r="82" spans="1:9">
      <c r="A82" s="291" t="s">
        <v>499</v>
      </c>
      <c r="B82" s="298"/>
      <c r="C82" s="298"/>
      <c r="D82" s="299"/>
      <c r="E82" s="299"/>
      <c r="F82" s="300"/>
      <c r="G82" s="300"/>
      <c r="H82" s="295">
        <f t="shared" si="8"/>
        <v>0</v>
      </c>
      <c r="I82" s="295">
        <f t="shared" si="9"/>
        <v>0</v>
      </c>
    </row>
    <row r="83" spans="1:9">
      <c r="A83" s="291" t="s">
        <v>500</v>
      </c>
      <c r="B83" s="298"/>
      <c r="C83" s="298"/>
      <c r="D83" s="299"/>
      <c r="E83" s="299"/>
      <c r="F83" s="300"/>
      <c r="G83" s="300"/>
      <c r="H83" s="295">
        <f t="shared" si="8"/>
        <v>0</v>
      </c>
      <c r="I83" s="295">
        <f t="shared" si="9"/>
        <v>0</v>
      </c>
    </row>
    <row r="84" spans="1:9">
      <c r="A84" s="291" t="s">
        <v>501</v>
      </c>
      <c r="B84" s="298"/>
      <c r="C84" s="298"/>
      <c r="D84" s="299"/>
      <c r="E84" s="299"/>
      <c r="F84" s="300"/>
      <c r="G84" s="300"/>
      <c r="H84" s="295">
        <f t="shared" si="8"/>
        <v>0</v>
      </c>
      <c r="I84" s="295">
        <f t="shared" si="9"/>
        <v>0</v>
      </c>
    </row>
    <row r="85" spans="1:9">
      <c r="A85" s="291" t="s">
        <v>502</v>
      </c>
      <c r="B85" s="298"/>
      <c r="C85" s="298"/>
      <c r="D85" s="299"/>
      <c r="E85" s="299"/>
      <c r="F85" s="300"/>
      <c r="G85" s="300"/>
      <c r="H85" s="295">
        <f t="shared" si="8"/>
        <v>0</v>
      </c>
      <c r="I85" s="295">
        <f t="shared" si="9"/>
        <v>0</v>
      </c>
    </row>
    <row r="86" spans="1:9">
      <c r="A86" s="291" t="s">
        <v>503</v>
      </c>
      <c r="B86" s="298"/>
      <c r="C86" s="298"/>
      <c r="D86" s="299"/>
      <c r="E86" s="299"/>
      <c r="F86" s="300"/>
      <c r="G86" s="300"/>
      <c r="H86" s="295">
        <f t="shared" si="8"/>
        <v>0</v>
      </c>
      <c r="I86" s="295">
        <f t="shared" si="9"/>
        <v>0</v>
      </c>
    </row>
    <row r="87" spans="1:9">
      <c r="A87" s="291" t="s">
        <v>504</v>
      </c>
      <c r="B87" s="298"/>
      <c r="C87" s="298"/>
      <c r="D87" s="299"/>
      <c r="E87" s="299"/>
      <c r="F87" s="300"/>
      <c r="G87" s="300"/>
      <c r="H87" s="295">
        <f t="shared" si="8"/>
        <v>0</v>
      </c>
      <c r="I87" s="295">
        <f t="shared" si="9"/>
        <v>0</v>
      </c>
    </row>
    <row r="88" spans="1:9">
      <c r="A88" s="291" t="s">
        <v>505</v>
      </c>
      <c r="B88" s="298"/>
      <c r="C88" s="298"/>
      <c r="D88" s="299"/>
      <c r="E88" s="299"/>
      <c r="F88" s="300"/>
      <c r="G88" s="300"/>
      <c r="H88" s="295">
        <f t="shared" si="8"/>
        <v>0</v>
      </c>
      <c r="I88" s="295">
        <f t="shared" si="9"/>
        <v>0</v>
      </c>
    </row>
    <row r="89" spans="1:9">
      <c r="A89" s="291" t="s">
        <v>506</v>
      </c>
      <c r="B89" s="298"/>
      <c r="C89" s="298"/>
      <c r="D89" s="299"/>
      <c r="E89" s="299"/>
      <c r="F89" s="300"/>
      <c r="G89" s="300"/>
      <c r="H89" s="295">
        <f t="shared" si="8"/>
        <v>0</v>
      </c>
      <c r="I89" s="295">
        <f t="shared" si="9"/>
        <v>0</v>
      </c>
    </row>
    <row r="90" spans="1:9">
      <c r="A90" s="291" t="s">
        <v>507</v>
      </c>
      <c r="B90" s="298"/>
      <c r="C90" s="298"/>
      <c r="D90" s="299"/>
      <c r="E90" s="299"/>
      <c r="F90" s="300"/>
      <c r="G90" s="300"/>
      <c r="H90" s="295">
        <f t="shared" si="8"/>
        <v>0</v>
      </c>
      <c r="I90" s="295">
        <f t="shared" si="9"/>
        <v>0</v>
      </c>
    </row>
    <row r="91" spans="1:9">
      <c r="A91" s="301" t="s">
        <v>508</v>
      </c>
      <c r="B91" s="302"/>
      <c r="C91" s="302"/>
      <c r="D91" s="303"/>
      <c r="E91" s="303"/>
      <c r="F91" s="304"/>
      <c r="G91" s="304"/>
      <c r="H91" s="305">
        <f t="shared" si="8"/>
        <v>0</v>
      </c>
      <c r="I91" s="305">
        <f t="shared" si="9"/>
        <v>0</v>
      </c>
    </row>
  </sheetData>
  <sheetProtection formatCells="0" formatColumns="0" formatRows="0"/>
  <protectedRanges>
    <protectedRange sqref="C34:H37 C30:H32" name="区域6" securityDescriptor=""/>
    <protectedRange sqref="C28:H28" name="区域5" securityDescriptor=""/>
    <protectedRange sqref="C24:H26" name="区域4" securityDescriptor=""/>
    <protectedRange sqref="C13:H22" name="区域3" securityDescriptor=""/>
    <protectedRange sqref="C6:H7" name="区域2" securityDescriptor=""/>
    <protectedRange sqref="A51:G91" name="区域1" securityDescriptor=""/>
    <protectedRange sqref="C33" name="区域7" securityDescriptor=""/>
    <protectedRange sqref="B2:F2" name="区域1_1" securityDescriptor=""/>
  </protectedRanges>
  <mergeCells count="4">
    <mergeCell ref="A1:I1"/>
    <mergeCell ref="A49:A50"/>
    <mergeCell ref="B49:B50"/>
    <mergeCell ref="C49:C50"/>
  </mergeCells>
  <phoneticPr fontId="45" type="noConversion"/>
  <dataValidations count="1">
    <dataValidation showInputMessage="1" showErrorMessage="1" sqref="F2"/>
  </dataValidations>
  <pageMargins left="0.70833333333333304" right="0.70833333333333304" top="0.74791666666666701" bottom="0.74791666666666701" header="0.31458333333333299" footer="0.31458333333333299"/>
  <pageSetup paperSize="9" scale="57" fitToHeight="2" orientation="landscape" r:id="rId1"/>
  <rowBreaks count="1" manualBreakCount="1">
    <brk id="46" max="8" man="1"/>
  </rowBreaks>
  <drawing r:id="rId2"/>
</worksheet>
</file>

<file path=xl/worksheets/sheet13.xml><?xml version="1.0" encoding="utf-8"?>
<worksheet xmlns="http://schemas.openxmlformats.org/spreadsheetml/2006/main" xmlns:r="http://schemas.openxmlformats.org/officeDocument/2006/relationships">
  <dimension ref="A1:Q139"/>
  <sheetViews>
    <sheetView view="pageBreakPreview" topLeftCell="A58" zoomScale="55" zoomScaleNormal="150" zoomScaleSheetLayoutView="55" workbookViewId="0">
      <selection activeCell="H83" sqref="H83"/>
    </sheetView>
  </sheetViews>
  <sheetFormatPr defaultColWidth="9" defaultRowHeight="16.5"/>
  <cols>
    <col min="1" max="1" width="52.125" bestFit="1" customWidth="1"/>
    <col min="2" max="3" width="18" customWidth="1"/>
    <col min="4" max="4" width="22.375" customWidth="1"/>
    <col min="5" max="5" width="20.5" customWidth="1"/>
    <col min="6" max="6" width="16.625" customWidth="1"/>
    <col min="7" max="7" width="20.375" customWidth="1"/>
    <col min="8" max="8" width="18.375" customWidth="1"/>
    <col min="9" max="9" width="15.375" customWidth="1"/>
    <col min="10" max="10" width="19" customWidth="1"/>
    <col min="11" max="11" width="15.625" customWidth="1"/>
    <col min="12" max="12" width="19.375" customWidth="1"/>
    <col min="13" max="13" width="18.375" customWidth="1"/>
    <col min="14" max="14" width="18.125" customWidth="1"/>
    <col min="15" max="15" width="19.125" customWidth="1"/>
    <col min="16" max="16" width="14.5" customWidth="1"/>
    <col min="17" max="17" width="20.5" customWidth="1"/>
    <col min="18" max="16384" width="9" style="70"/>
  </cols>
  <sheetData>
    <row r="1" spans="1:17" ht="24.75">
      <c r="A1" s="1152" t="s">
        <v>509</v>
      </c>
      <c r="B1" s="1152"/>
      <c r="C1" s="1152"/>
      <c r="D1" s="1152"/>
      <c r="E1" s="1152"/>
      <c r="F1" s="1152"/>
      <c r="G1" s="1152"/>
      <c r="H1" s="1152"/>
      <c r="I1" s="1152"/>
      <c r="J1" s="1152"/>
      <c r="K1" s="1152"/>
      <c r="L1" s="1152"/>
      <c r="M1" s="1152"/>
      <c r="N1" s="1152"/>
      <c r="O1" s="1152"/>
      <c r="P1" s="1152"/>
      <c r="Q1" s="70"/>
    </row>
    <row r="2" spans="1:17">
      <c r="A2" s="2" t="str">
        <f>'表1-1 资产配置状况'!A2</f>
        <v>公司名称：</v>
      </c>
      <c r="B2" s="71"/>
      <c r="C2" s="71"/>
      <c r="D2" s="71"/>
      <c r="E2" s="931" t="str">
        <f>封面!$D$21</f>
        <v xml:space="preserve"> 年 月 日</v>
      </c>
      <c r="F2" s="671"/>
      <c r="G2" s="671"/>
      <c r="H2" s="671"/>
      <c r="I2" s="671"/>
      <c r="J2" s="671"/>
      <c r="K2" s="70"/>
      <c r="L2" s="71"/>
      <c r="M2" s="71"/>
      <c r="N2" s="71"/>
      <c r="O2" s="71"/>
      <c r="P2" s="70"/>
      <c r="Q2" s="71"/>
    </row>
    <row r="3" spans="1:17">
      <c r="A3" s="72" t="s">
        <v>45</v>
      </c>
      <c r="B3" s="71"/>
      <c r="C3" s="71"/>
      <c r="D3" s="71"/>
      <c r="E3" s="71"/>
      <c r="F3" s="71"/>
      <c r="G3" s="71"/>
      <c r="H3" s="71"/>
      <c r="I3" s="71"/>
      <c r="J3" s="71"/>
      <c r="K3" s="71"/>
      <c r="L3" s="71"/>
      <c r="M3" s="71"/>
      <c r="N3" s="71"/>
      <c r="O3" s="71"/>
      <c r="P3" s="71"/>
      <c r="Q3" s="71"/>
    </row>
    <row r="4" spans="1:17" ht="16.5" customHeight="1">
      <c r="A4" s="1009" t="s">
        <v>510</v>
      </c>
      <c r="B4" s="1077" t="s">
        <v>511</v>
      </c>
      <c r="C4" s="1077" t="s">
        <v>399</v>
      </c>
      <c r="D4" s="1153" t="s">
        <v>623</v>
      </c>
      <c r="E4" s="1154"/>
      <c r="F4" s="1155"/>
      <c r="G4" s="71"/>
      <c r="H4" s="71"/>
      <c r="I4" s="71"/>
      <c r="J4" s="71"/>
      <c r="K4" s="71"/>
      <c r="L4" s="71"/>
      <c r="M4" s="71"/>
      <c r="N4" s="71"/>
      <c r="O4" s="71"/>
      <c r="P4" s="71"/>
      <c r="Q4" s="71"/>
    </row>
    <row r="5" spans="1:17">
      <c r="A5" s="1010"/>
      <c r="B5" s="1019"/>
      <c r="C5" s="1019"/>
      <c r="D5" s="74" t="s">
        <v>512</v>
      </c>
      <c r="E5" s="74" t="s">
        <v>513</v>
      </c>
      <c r="F5" s="75" t="s">
        <v>514</v>
      </c>
      <c r="G5" s="71"/>
      <c r="H5" s="71"/>
      <c r="I5" s="71"/>
      <c r="J5" s="71"/>
      <c r="K5" s="71"/>
      <c r="L5" s="71"/>
      <c r="M5" s="71"/>
      <c r="N5" s="71"/>
      <c r="O5" s="71"/>
      <c r="P5" s="71"/>
      <c r="Q5" s="71"/>
    </row>
    <row r="6" spans="1:17">
      <c r="A6" s="76" t="s">
        <v>161</v>
      </c>
      <c r="B6" s="892" t="e">
        <f>'表1-1 资产配置状况'!C17/'表1-1 资产配置状况'!C$79</f>
        <v>#DIV/0!</v>
      </c>
      <c r="C6" s="77"/>
      <c r="D6" s="78"/>
      <c r="E6" s="78"/>
      <c r="F6" s="79"/>
      <c r="G6" s="71"/>
      <c r="H6" s="71"/>
      <c r="I6" s="71"/>
      <c r="J6" s="71"/>
      <c r="K6" s="71"/>
      <c r="L6" s="71"/>
      <c r="M6" s="71"/>
      <c r="N6" s="71"/>
      <c r="O6" s="71"/>
      <c r="P6" s="71"/>
      <c r="Q6" s="71"/>
    </row>
    <row r="7" spans="1:17">
      <c r="A7" s="80" t="s">
        <v>164</v>
      </c>
      <c r="B7" s="893" t="e">
        <f>'表1-1 资产配置状况'!C20/'表1-1 资产配置状况'!C$79</f>
        <v>#DIV/0!</v>
      </c>
      <c r="C7" s="81"/>
      <c r="D7" s="82"/>
      <c r="E7" s="82"/>
      <c r="F7" s="83"/>
      <c r="G7" s="71"/>
      <c r="H7" s="71"/>
      <c r="I7" s="71"/>
      <c r="J7" s="71"/>
      <c r="K7" s="71"/>
      <c r="L7" s="71"/>
      <c r="M7" s="71"/>
      <c r="N7" s="71"/>
      <c r="O7" s="71"/>
      <c r="P7" s="71"/>
      <c r="Q7" s="71"/>
    </row>
    <row r="8" spans="1:17">
      <c r="A8" s="84" t="s">
        <v>165</v>
      </c>
      <c r="B8" s="893" t="e">
        <f>'表1-1 资产配置状况'!C21/'表1-1 资产配置状况'!C$79</f>
        <v>#DIV/0!</v>
      </c>
      <c r="C8" s="81"/>
      <c r="D8" s="82"/>
      <c r="E8" s="82"/>
      <c r="F8" s="83"/>
      <c r="G8" s="71"/>
      <c r="H8" s="71"/>
      <c r="I8" s="71"/>
      <c r="J8" s="71"/>
      <c r="K8" s="71"/>
      <c r="L8" s="71"/>
      <c r="M8" s="71"/>
      <c r="N8" s="71"/>
      <c r="O8" s="71"/>
      <c r="P8" s="71"/>
      <c r="Q8" s="71"/>
    </row>
    <row r="9" spans="1:17">
      <c r="A9" s="84" t="s">
        <v>172</v>
      </c>
      <c r="B9" s="893" t="e">
        <f>'表1-1 资产配置状况'!C37/'表1-1 资产配置状况'!C$79</f>
        <v>#DIV/0!</v>
      </c>
      <c r="C9" s="81"/>
      <c r="D9" s="82"/>
      <c r="E9" s="82"/>
      <c r="F9" s="83"/>
      <c r="G9" s="71"/>
      <c r="H9" s="71"/>
      <c r="I9" s="71"/>
      <c r="J9" s="71"/>
      <c r="K9" s="71"/>
      <c r="L9" s="71"/>
      <c r="M9" s="71"/>
      <c r="N9" s="71"/>
      <c r="O9" s="71"/>
      <c r="P9" s="71"/>
      <c r="Q9" s="71"/>
    </row>
    <row r="10" spans="1:17">
      <c r="A10" s="80" t="s">
        <v>175</v>
      </c>
      <c r="B10" s="893" t="e">
        <f>'表1-1 资产配置状况'!C40/'表1-1 资产配置状况'!C$79</f>
        <v>#DIV/0!</v>
      </c>
      <c r="C10" s="81"/>
      <c r="D10" s="82"/>
      <c r="E10" s="82"/>
      <c r="F10" s="83"/>
      <c r="G10" s="71"/>
      <c r="H10" s="71"/>
      <c r="I10" s="71"/>
      <c r="J10" s="71"/>
      <c r="K10" s="71"/>
      <c r="L10" s="71"/>
      <c r="M10" s="71"/>
      <c r="N10" s="71"/>
      <c r="O10" s="71"/>
      <c r="P10" s="71"/>
      <c r="Q10" s="71"/>
    </row>
    <row r="11" spans="1:17">
      <c r="A11" s="932" t="s">
        <v>627</v>
      </c>
      <c r="B11" s="893" t="e">
        <f>'表1-1 资产配置状况'!C42/'表1-1 资产配置状况'!C$79</f>
        <v>#DIV/0!</v>
      </c>
      <c r="C11" s="81"/>
      <c r="D11" s="82"/>
      <c r="E11" s="82"/>
      <c r="F11" s="83"/>
      <c r="G11" s="71"/>
      <c r="H11" s="71"/>
      <c r="I11" s="71"/>
      <c r="J11" s="71"/>
      <c r="K11" s="71"/>
      <c r="L11" s="71"/>
      <c r="M11" s="71"/>
      <c r="N11" s="71"/>
      <c r="O11" s="71"/>
      <c r="P11" s="71"/>
      <c r="Q11" s="71"/>
    </row>
    <row r="12" spans="1:17">
      <c r="A12" s="932" t="s">
        <v>619</v>
      </c>
      <c r="B12" s="900"/>
      <c r="C12" s="81"/>
      <c r="D12" s="82"/>
      <c r="E12" s="82"/>
      <c r="F12" s="83"/>
      <c r="G12" s="71"/>
      <c r="H12" s="71"/>
      <c r="I12" s="71"/>
      <c r="J12" s="71"/>
      <c r="K12" s="71"/>
      <c r="L12" s="71"/>
      <c r="M12" s="71"/>
      <c r="N12" s="71"/>
      <c r="O12" s="71"/>
      <c r="P12" s="71"/>
      <c r="Q12" s="71"/>
    </row>
    <row r="13" spans="1:17">
      <c r="A13" s="932" t="s">
        <v>620</v>
      </c>
      <c r="B13" s="900"/>
      <c r="C13" s="81"/>
      <c r="D13" s="82"/>
      <c r="E13" s="82"/>
      <c r="F13" s="83"/>
      <c r="G13" s="71"/>
      <c r="H13" s="71"/>
      <c r="I13" s="71"/>
      <c r="J13" s="71"/>
      <c r="K13" s="71"/>
      <c r="L13" s="153"/>
      <c r="M13" s="71"/>
      <c r="N13" s="71"/>
      <c r="O13" s="71"/>
      <c r="P13" s="71"/>
      <c r="Q13" s="71"/>
    </row>
    <row r="14" spans="1:17">
      <c r="A14" s="84" t="s">
        <v>515</v>
      </c>
      <c r="B14" s="893" t="e">
        <f>'表1-1 资产配置状况'!C57/'表1-1 资产配置状况'!C$79</f>
        <v>#DIV/0!</v>
      </c>
      <c r="C14" s="81"/>
      <c r="D14" s="82"/>
      <c r="E14" s="82"/>
      <c r="F14" s="83"/>
      <c r="G14" s="71"/>
      <c r="H14" s="71"/>
      <c r="I14" s="71"/>
      <c r="J14" s="71"/>
      <c r="K14" s="71"/>
      <c r="L14" s="71"/>
      <c r="M14" s="71"/>
      <c r="N14" s="71"/>
      <c r="O14" s="71"/>
      <c r="P14" s="71"/>
      <c r="Q14" s="71"/>
    </row>
    <row r="15" spans="1:17">
      <c r="A15" s="80" t="s">
        <v>183</v>
      </c>
      <c r="B15" s="893" t="e">
        <f>'表1-1 资产配置状况'!C69/'表1-1 资产配置状况'!C$79</f>
        <v>#DIV/0!</v>
      </c>
      <c r="C15" s="81"/>
      <c r="D15" s="82"/>
      <c r="E15" s="82"/>
      <c r="F15" s="83"/>
      <c r="G15" s="71"/>
      <c r="H15" s="71"/>
      <c r="I15" s="71"/>
      <c r="J15" s="71"/>
      <c r="K15" s="71"/>
      <c r="L15" s="71"/>
      <c r="M15" s="71"/>
      <c r="N15" s="71"/>
      <c r="O15" s="71"/>
      <c r="P15" s="71"/>
      <c r="Q15" s="71"/>
    </row>
    <row r="16" spans="1:17">
      <c r="A16" s="85" t="s">
        <v>187</v>
      </c>
      <c r="B16" s="894" t="e">
        <f>'表1-1 资产配置状况'!C73/'表1-1 资产配置状况'!C$79</f>
        <v>#DIV/0!</v>
      </c>
      <c r="C16" s="86"/>
      <c r="D16" s="87"/>
      <c r="E16" s="87"/>
      <c r="F16" s="88"/>
      <c r="G16" s="71"/>
      <c r="H16" s="71"/>
      <c r="I16" s="71"/>
      <c r="J16" s="71"/>
      <c r="K16" s="71"/>
      <c r="L16" s="71"/>
      <c r="M16" s="71"/>
      <c r="N16" s="71"/>
      <c r="O16" s="71"/>
      <c r="P16" s="71"/>
      <c r="Q16" s="71"/>
    </row>
    <row r="17" spans="1:17">
      <c r="A17" s="85" t="s">
        <v>189</v>
      </c>
      <c r="B17" s="894" t="e">
        <f>'表1-1 资产配置状况'!C75/'表1-1 资产配置状况'!C$79</f>
        <v>#DIV/0!</v>
      </c>
      <c r="C17" s="86"/>
      <c r="D17" s="89"/>
      <c r="E17" s="90" t="s">
        <v>69</v>
      </c>
      <c r="F17" s="91" t="s">
        <v>69</v>
      </c>
      <c r="G17" s="71"/>
      <c r="H17" s="71"/>
      <c r="I17" s="71"/>
      <c r="J17" s="71"/>
      <c r="K17" s="71"/>
      <c r="L17" s="71"/>
      <c r="M17" s="71"/>
      <c r="N17" s="71"/>
      <c r="O17" s="71"/>
      <c r="P17" s="71"/>
      <c r="Q17" s="71"/>
    </row>
    <row r="18" spans="1:17">
      <c r="A18" s="85" t="s">
        <v>191</v>
      </c>
      <c r="B18" s="894" t="e">
        <f>'表1-1 资产配置状况'!C77/'表1-1 资产配置状况'!C$79</f>
        <v>#DIV/0!</v>
      </c>
      <c r="C18" s="86"/>
      <c r="D18" s="87"/>
      <c r="E18" s="87"/>
      <c r="F18" s="88"/>
      <c r="G18" s="71"/>
      <c r="H18" s="71"/>
      <c r="I18" s="71"/>
      <c r="J18" s="71"/>
      <c r="K18" s="71"/>
      <c r="L18" s="71"/>
      <c r="M18" s="71"/>
      <c r="N18" s="71"/>
      <c r="O18" s="71"/>
      <c r="P18" s="71"/>
      <c r="Q18" s="71"/>
    </row>
    <row r="19" spans="1:17">
      <c r="A19" s="92" t="s">
        <v>193</v>
      </c>
      <c r="B19" s="891" t="e">
        <f>B6+B7+B10+B15-B16+B17+B18</f>
        <v>#DIV/0!</v>
      </c>
      <c r="C19" s="93"/>
      <c r="D19" s="94"/>
      <c r="E19" s="94"/>
      <c r="F19" s="95"/>
      <c r="G19" s="71"/>
      <c r="H19" s="71"/>
      <c r="I19" s="71"/>
      <c r="J19" s="71"/>
      <c r="K19" s="71"/>
      <c r="L19" s="71"/>
      <c r="M19" s="71"/>
      <c r="N19" s="71"/>
      <c r="O19" s="71"/>
      <c r="P19" s="71"/>
      <c r="Q19" s="71"/>
    </row>
    <row r="20" spans="1:17">
      <c r="A20" s="96"/>
      <c r="B20" s="97"/>
      <c r="C20" s="98"/>
      <c r="D20" s="97"/>
      <c r="E20" s="97"/>
      <c r="F20" s="97"/>
      <c r="G20" s="71"/>
      <c r="H20" s="71"/>
      <c r="I20" s="71"/>
      <c r="J20" s="71"/>
      <c r="K20" s="71"/>
      <c r="L20" s="71"/>
      <c r="M20" s="71"/>
      <c r="N20" s="71"/>
      <c r="O20" s="71"/>
      <c r="P20" s="71"/>
      <c r="Q20" s="71"/>
    </row>
    <row r="21" spans="1:17">
      <c r="A21" s="71"/>
      <c r="B21" s="98"/>
      <c r="C21" s="98"/>
      <c r="D21" s="98"/>
      <c r="E21" s="97"/>
      <c r="F21" s="97"/>
      <c r="G21" s="97"/>
      <c r="H21" s="99"/>
      <c r="I21" s="97"/>
      <c r="J21" s="97"/>
      <c r="K21" s="71"/>
      <c r="L21" s="71"/>
      <c r="M21" s="71"/>
      <c r="N21" s="71"/>
      <c r="O21" s="71"/>
      <c r="P21" s="71"/>
      <c r="Q21" s="71"/>
    </row>
    <row r="22" spans="1:17">
      <c r="A22" s="72" t="s">
        <v>516</v>
      </c>
      <c r="B22" s="98"/>
      <c r="C22" s="98"/>
      <c r="D22" s="98"/>
      <c r="E22" s="97"/>
      <c r="F22" s="97"/>
      <c r="G22" s="97"/>
      <c r="H22" s="99"/>
      <c r="I22" s="97"/>
      <c r="J22" s="97"/>
      <c r="K22" s="71"/>
      <c r="L22" s="71"/>
      <c r="M22" s="71"/>
      <c r="N22" s="71"/>
      <c r="O22" s="71"/>
      <c r="P22" s="71"/>
      <c r="Q22" s="71"/>
    </row>
    <row r="23" spans="1:17">
      <c r="A23" s="1009" t="s">
        <v>510</v>
      </c>
      <c r="B23" s="1055" t="s">
        <v>512</v>
      </c>
      <c r="C23" s="1056"/>
      <c r="D23" s="1056"/>
      <c r="E23" s="1062"/>
      <c r="F23" s="1147" t="s">
        <v>513</v>
      </c>
      <c r="G23" s="1056"/>
      <c r="H23" s="1056"/>
      <c r="I23" s="1062"/>
      <c r="J23" s="1147" t="s">
        <v>514</v>
      </c>
      <c r="K23" s="1056"/>
      <c r="L23" s="1056"/>
      <c r="M23" s="1062"/>
      <c r="N23" s="71"/>
      <c r="O23" s="71"/>
      <c r="P23" s="71"/>
      <c r="Q23" s="71"/>
    </row>
    <row r="24" spans="1:17">
      <c r="A24" s="1010"/>
      <c r="B24" s="74" t="s">
        <v>151</v>
      </c>
      <c r="C24" s="74" t="s">
        <v>154</v>
      </c>
      <c r="D24" s="100" t="s">
        <v>155</v>
      </c>
      <c r="E24" s="101" t="s">
        <v>150</v>
      </c>
      <c r="F24" s="102" t="s">
        <v>151</v>
      </c>
      <c r="G24" s="74" t="s">
        <v>154</v>
      </c>
      <c r="H24" s="100" t="s">
        <v>155</v>
      </c>
      <c r="I24" s="101" t="s">
        <v>150</v>
      </c>
      <c r="J24" s="154" t="s">
        <v>151</v>
      </c>
      <c r="K24" s="74" t="s">
        <v>154</v>
      </c>
      <c r="L24" s="100" t="s">
        <v>155</v>
      </c>
      <c r="M24" s="101" t="s">
        <v>150</v>
      </c>
      <c r="N24" s="71"/>
      <c r="O24" s="71"/>
      <c r="P24" s="71"/>
      <c r="Q24" s="71"/>
    </row>
    <row r="25" spans="1:17">
      <c r="A25" s="76" t="s">
        <v>161</v>
      </c>
      <c r="B25" s="78"/>
      <c r="C25" s="103"/>
      <c r="D25" s="104"/>
      <c r="E25" s="105"/>
      <c r="F25" s="106"/>
      <c r="G25" s="103"/>
      <c r="H25" s="104"/>
      <c r="I25" s="105"/>
      <c r="J25" s="155"/>
      <c r="K25" s="103"/>
      <c r="L25" s="156"/>
      <c r="M25" s="157"/>
      <c r="N25" s="71"/>
      <c r="O25" s="71"/>
      <c r="P25" s="71"/>
      <c r="Q25" s="71"/>
    </row>
    <row r="26" spans="1:17">
      <c r="A26" s="107" t="s">
        <v>162</v>
      </c>
      <c r="B26" s="78"/>
      <c r="C26" s="103"/>
      <c r="D26" s="104"/>
      <c r="E26" s="105"/>
      <c r="F26" s="106"/>
      <c r="G26" s="103"/>
      <c r="H26" s="104"/>
      <c r="I26" s="105"/>
      <c r="J26" s="155"/>
      <c r="K26" s="103"/>
      <c r="L26" s="156"/>
      <c r="M26" s="157"/>
      <c r="N26" s="71"/>
      <c r="O26" s="71"/>
      <c r="P26" s="71"/>
      <c r="Q26" s="71"/>
    </row>
    <row r="27" spans="1:17">
      <c r="A27" s="107" t="s">
        <v>163</v>
      </c>
      <c r="B27" s="78"/>
      <c r="C27" s="103"/>
      <c r="D27" s="104"/>
      <c r="E27" s="108"/>
      <c r="F27" s="106"/>
      <c r="G27" s="103"/>
      <c r="H27" s="104"/>
      <c r="I27" s="108"/>
      <c r="J27" s="155"/>
      <c r="K27" s="103"/>
      <c r="L27" s="156"/>
      <c r="M27" s="157"/>
      <c r="N27" s="71"/>
      <c r="O27" s="71"/>
      <c r="P27" s="71"/>
      <c r="Q27" s="71"/>
    </row>
    <row r="28" spans="1:17">
      <c r="A28" s="80" t="s">
        <v>164</v>
      </c>
      <c r="B28" s="109"/>
      <c r="C28" s="109"/>
      <c r="D28" s="110"/>
      <c r="E28" s="111"/>
      <c r="F28" s="112"/>
      <c r="G28" s="109"/>
      <c r="H28" s="110"/>
      <c r="I28" s="111"/>
      <c r="J28" s="158"/>
      <c r="K28" s="109"/>
      <c r="L28" s="110"/>
      <c r="M28" s="111"/>
      <c r="N28" s="71"/>
      <c r="O28" s="71"/>
      <c r="P28" s="71"/>
      <c r="Q28" s="71"/>
    </row>
    <row r="29" spans="1:17">
      <c r="A29" s="84" t="s">
        <v>165</v>
      </c>
      <c r="B29" s="109"/>
      <c r="C29" s="109"/>
      <c r="D29" s="110"/>
      <c r="E29" s="111"/>
      <c r="F29" s="112"/>
      <c r="G29" s="109"/>
      <c r="H29" s="110"/>
      <c r="I29" s="111"/>
      <c r="J29" s="158"/>
      <c r="K29" s="109"/>
      <c r="L29" s="110"/>
      <c r="M29" s="111"/>
      <c r="N29" s="71"/>
      <c r="O29" s="71"/>
      <c r="P29" s="71"/>
      <c r="Q29" s="71"/>
    </row>
    <row r="30" spans="1:17">
      <c r="A30" s="84" t="s">
        <v>172</v>
      </c>
      <c r="B30" s="109"/>
      <c r="C30" s="109"/>
      <c r="D30" s="110"/>
      <c r="E30" s="111"/>
      <c r="F30" s="112"/>
      <c r="G30" s="109"/>
      <c r="H30" s="110"/>
      <c r="I30" s="111"/>
      <c r="J30" s="158"/>
      <c r="K30" s="109"/>
      <c r="L30" s="110"/>
      <c r="M30" s="111"/>
      <c r="N30" s="71"/>
      <c r="O30" s="71"/>
      <c r="P30" s="71"/>
      <c r="Q30" s="71"/>
    </row>
    <row r="31" spans="1:17">
      <c r="A31" s="80" t="s">
        <v>175</v>
      </c>
      <c r="B31" s="109"/>
      <c r="C31" s="109"/>
      <c r="D31" s="110"/>
      <c r="E31" s="111"/>
      <c r="F31" s="112"/>
      <c r="G31" s="109"/>
      <c r="H31" s="110"/>
      <c r="I31" s="111"/>
      <c r="J31" s="158"/>
      <c r="K31" s="109"/>
      <c r="L31" s="110"/>
      <c r="M31" s="111"/>
      <c r="N31" s="71"/>
      <c r="O31" s="71"/>
      <c r="P31" s="71"/>
      <c r="Q31" s="71"/>
    </row>
    <row r="32" spans="1:17">
      <c r="A32" s="932" t="s">
        <v>627</v>
      </c>
      <c r="B32" s="109"/>
      <c r="C32" s="109"/>
      <c r="D32" s="110"/>
      <c r="E32" s="111"/>
      <c r="F32" s="112"/>
      <c r="G32" s="109"/>
      <c r="H32" s="110"/>
      <c r="I32" s="111"/>
      <c r="J32" s="158"/>
      <c r="K32" s="109"/>
      <c r="L32" s="110"/>
      <c r="M32" s="111"/>
      <c r="N32" s="71"/>
      <c r="O32" s="71"/>
      <c r="P32" s="71"/>
      <c r="Q32" s="71"/>
    </row>
    <row r="33" spans="1:17">
      <c r="A33" s="932" t="s">
        <v>619</v>
      </c>
      <c r="B33" s="109"/>
      <c r="C33" s="109"/>
      <c r="D33" s="110"/>
      <c r="E33" s="111"/>
      <c r="F33" s="112"/>
      <c r="G33" s="109"/>
      <c r="H33" s="110"/>
      <c r="I33" s="111"/>
      <c r="J33" s="158"/>
      <c r="K33" s="109"/>
      <c r="L33" s="110"/>
      <c r="M33" s="111"/>
      <c r="N33" s="71"/>
      <c r="O33" s="71"/>
      <c r="P33" s="71"/>
      <c r="Q33" s="71"/>
    </row>
    <row r="34" spans="1:17">
      <c r="A34" s="932" t="s">
        <v>620</v>
      </c>
      <c r="B34" s="109"/>
      <c r="C34" s="109"/>
      <c r="D34" s="110"/>
      <c r="E34" s="111"/>
      <c r="F34" s="112"/>
      <c r="G34" s="109"/>
      <c r="H34" s="110"/>
      <c r="I34" s="111"/>
      <c r="J34" s="158"/>
      <c r="K34" s="109"/>
      <c r="L34" s="110"/>
      <c r="M34" s="111"/>
      <c r="N34" s="71"/>
      <c r="O34" s="71"/>
      <c r="P34" s="71"/>
      <c r="Q34" s="71"/>
    </row>
    <row r="35" spans="1:17">
      <c r="A35" s="84" t="s">
        <v>515</v>
      </c>
      <c r="B35" s="109"/>
      <c r="C35" s="109"/>
      <c r="D35" s="110"/>
      <c r="E35" s="111"/>
      <c r="F35" s="112"/>
      <c r="G35" s="109"/>
      <c r="H35" s="110"/>
      <c r="I35" s="111"/>
      <c r="J35" s="158"/>
      <c r="K35" s="109"/>
      <c r="L35" s="110"/>
      <c r="M35" s="111"/>
      <c r="N35" s="71"/>
      <c r="O35" s="71"/>
      <c r="P35" s="71"/>
      <c r="Q35" s="71"/>
    </row>
    <row r="36" spans="1:17">
      <c r="A36" s="80" t="s">
        <v>183</v>
      </c>
      <c r="B36" s="109"/>
      <c r="C36" s="109"/>
      <c r="D36" s="110"/>
      <c r="E36" s="111"/>
      <c r="F36" s="112"/>
      <c r="G36" s="109"/>
      <c r="H36" s="110"/>
      <c r="I36" s="111"/>
      <c r="J36" s="158"/>
      <c r="K36" s="109"/>
      <c r="L36" s="110"/>
      <c r="M36" s="111"/>
      <c r="N36" s="71"/>
      <c r="O36" s="71"/>
      <c r="P36" s="71"/>
      <c r="Q36" s="71"/>
    </row>
    <row r="37" spans="1:17">
      <c r="A37" s="884" t="s">
        <v>187</v>
      </c>
      <c r="B37" s="109"/>
      <c r="C37" s="109"/>
      <c r="D37" s="110"/>
      <c r="E37" s="111"/>
      <c r="F37" s="112"/>
      <c r="G37" s="109"/>
      <c r="H37" s="110"/>
      <c r="I37" s="111"/>
      <c r="J37" s="158"/>
      <c r="K37" s="109"/>
      <c r="L37" s="110"/>
      <c r="M37" s="111"/>
      <c r="N37" s="71"/>
      <c r="O37" s="71"/>
      <c r="P37" s="71"/>
      <c r="Q37" s="71"/>
    </row>
    <row r="38" spans="1:17">
      <c r="A38" s="80" t="s">
        <v>189</v>
      </c>
      <c r="B38" s="109"/>
      <c r="C38" s="109"/>
      <c r="D38" s="110"/>
      <c r="E38" s="111"/>
      <c r="F38" s="112"/>
      <c r="G38" s="109"/>
      <c r="H38" s="110"/>
      <c r="I38" s="111"/>
      <c r="J38" s="158"/>
      <c r="K38" s="109"/>
      <c r="L38" s="110"/>
      <c r="M38" s="111"/>
      <c r="N38" s="71"/>
      <c r="O38" s="71"/>
      <c r="P38" s="71"/>
      <c r="Q38" s="71"/>
    </row>
    <row r="39" spans="1:17">
      <c r="A39" s="113" t="s">
        <v>191</v>
      </c>
      <c r="B39" s="114"/>
      <c r="C39" s="114"/>
      <c r="D39" s="115"/>
      <c r="E39" s="116"/>
      <c r="F39" s="117"/>
      <c r="G39" s="114"/>
      <c r="H39" s="115"/>
      <c r="I39" s="116"/>
      <c r="J39" s="159"/>
      <c r="K39" s="114"/>
      <c r="L39" s="115"/>
      <c r="M39" s="116"/>
      <c r="N39" s="71"/>
      <c r="O39" s="71"/>
      <c r="P39" s="71"/>
      <c r="Q39" s="71"/>
    </row>
    <row r="40" spans="1:17">
      <c r="A40" s="118" t="s">
        <v>260</v>
      </c>
      <c r="B40" s="933">
        <f>B25+B28+B31+B36-B37+B38+B39</f>
        <v>0</v>
      </c>
      <c r="C40" s="933">
        <f t="shared" ref="C40:M40" si="0">C25+C28+C31+C36-C37+C38+C39</f>
        <v>0</v>
      </c>
      <c r="D40" s="933">
        <f t="shared" si="0"/>
        <v>0</v>
      </c>
      <c r="E40" s="933">
        <f t="shared" si="0"/>
        <v>0</v>
      </c>
      <c r="F40" s="933">
        <f t="shared" si="0"/>
        <v>0</v>
      </c>
      <c r="G40" s="933">
        <f t="shared" si="0"/>
        <v>0</v>
      </c>
      <c r="H40" s="933">
        <f t="shared" si="0"/>
        <v>0</v>
      </c>
      <c r="I40" s="933">
        <f t="shared" si="0"/>
        <v>0</v>
      </c>
      <c r="J40" s="933">
        <f t="shared" si="0"/>
        <v>0</v>
      </c>
      <c r="K40" s="933">
        <f t="shared" si="0"/>
        <v>0</v>
      </c>
      <c r="L40" s="933">
        <f t="shared" si="0"/>
        <v>0</v>
      </c>
      <c r="M40" s="933">
        <f t="shared" si="0"/>
        <v>0</v>
      </c>
      <c r="N40" s="71"/>
      <c r="O40" s="71"/>
      <c r="P40" s="71"/>
      <c r="Q40" s="71"/>
    </row>
    <row r="41" spans="1:17">
      <c r="A41" s="119" t="s">
        <v>517</v>
      </c>
      <c r="B41" s="120"/>
      <c r="C41" s="120"/>
      <c r="D41" s="121"/>
      <c r="E41" s="899">
        <v>1</v>
      </c>
      <c r="F41" s="122"/>
      <c r="G41" s="120"/>
      <c r="H41" s="121"/>
      <c r="I41" s="899">
        <v>1</v>
      </c>
      <c r="J41" s="160"/>
      <c r="K41" s="120"/>
      <c r="L41" s="121"/>
      <c r="M41" s="899">
        <v>1</v>
      </c>
      <c r="N41" s="71"/>
      <c r="O41" s="71"/>
      <c r="P41" s="71"/>
      <c r="Q41" s="71"/>
    </row>
    <row r="42" spans="1:17">
      <c r="A42" s="96"/>
      <c r="B42" s="99"/>
      <c r="C42" s="99"/>
      <c r="D42" s="99"/>
      <c r="E42" s="99"/>
      <c r="F42" s="99"/>
      <c r="G42" s="99"/>
      <c r="H42" s="99"/>
      <c r="I42" s="99"/>
      <c r="J42" s="99"/>
      <c r="K42" s="99"/>
      <c r="L42" s="99"/>
      <c r="M42" s="99"/>
      <c r="N42" s="99"/>
      <c r="O42" s="99"/>
      <c r="P42" s="99"/>
      <c r="Q42" s="71"/>
    </row>
    <row r="43" spans="1:17">
      <c r="A43" s="96"/>
      <c r="B43" s="99"/>
      <c r="C43" s="99"/>
      <c r="D43" s="99"/>
      <c r="E43" s="99"/>
      <c r="F43" s="99"/>
      <c r="G43" s="99"/>
      <c r="H43" s="99"/>
      <c r="I43" s="99"/>
      <c r="J43" s="99"/>
      <c r="K43" s="99"/>
      <c r="L43" s="99"/>
      <c r="M43" s="99"/>
      <c r="N43" s="99"/>
      <c r="O43" s="99"/>
      <c r="P43" s="99"/>
      <c r="Q43" s="71"/>
    </row>
    <row r="44" spans="1:17">
      <c r="A44" s="72" t="s">
        <v>518</v>
      </c>
      <c r="B44" s="71"/>
      <c r="C44" s="71"/>
      <c r="D44" s="71"/>
      <c r="E44" s="71"/>
      <c r="F44" s="71"/>
      <c r="G44" s="71"/>
      <c r="H44" s="71"/>
      <c r="I44" s="71"/>
      <c r="J44" s="71"/>
      <c r="K44" s="71"/>
      <c r="L44" s="71"/>
      <c r="M44" s="71"/>
      <c r="N44" s="71"/>
      <c r="O44" s="71"/>
      <c r="P44" s="71"/>
      <c r="Q44" s="71"/>
    </row>
    <row r="45" spans="1:17">
      <c r="A45" s="72" t="s">
        <v>519</v>
      </c>
      <c r="B45" s="71"/>
      <c r="C45" s="71"/>
      <c r="D45" s="71"/>
      <c r="E45" s="71"/>
      <c r="F45" s="71"/>
      <c r="G45" s="71"/>
      <c r="H45" s="71"/>
      <c r="I45" s="71"/>
      <c r="J45" s="71"/>
      <c r="K45" s="71"/>
      <c r="L45" s="71"/>
      <c r="M45" s="71"/>
      <c r="N45" s="71"/>
      <c r="O45" s="71"/>
      <c r="P45" s="71"/>
      <c r="Q45" s="71"/>
    </row>
    <row r="46" spans="1:17">
      <c r="A46" s="1139" t="s">
        <v>305</v>
      </c>
      <c r="B46" s="1147" t="s">
        <v>512</v>
      </c>
      <c r="C46" s="1056"/>
      <c r="D46" s="1056"/>
      <c r="E46" s="1056"/>
      <c r="F46" s="1062"/>
      <c r="G46" s="1147" t="s">
        <v>513</v>
      </c>
      <c r="H46" s="1056"/>
      <c r="I46" s="1056"/>
      <c r="J46" s="1056"/>
      <c r="K46" s="1062"/>
      <c r="L46" s="1147" t="s">
        <v>514</v>
      </c>
      <c r="M46" s="1056"/>
      <c r="N46" s="1056"/>
      <c r="O46" s="1056"/>
      <c r="P46" s="1062"/>
      <c r="Q46" s="70"/>
    </row>
    <row r="47" spans="1:17">
      <c r="A47" s="1140"/>
      <c r="B47" s="123" t="s">
        <v>520</v>
      </c>
      <c r="C47" s="124" t="s">
        <v>521</v>
      </c>
      <c r="D47" s="125" t="s">
        <v>438</v>
      </c>
      <c r="E47" s="126" t="s">
        <v>440</v>
      </c>
      <c r="F47" s="127" t="s">
        <v>522</v>
      </c>
      <c r="G47" s="128" t="s">
        <v>520</v>
      </c>
      <c r="H47" s="129" t="s">
        <v>521</v>
      </c>
      <c r="I47" s="161" t="s">
        <v>438</v>
      </c>
      <c r="J47" s="162" t="s">
        <v>440</v>
      </c>
      <c r="K47" s="163" t="s">
        <v>522</v>
      </c>
      <c r="L47" s="128" t="s">
        <v>520</v>
      </c>
      <c r="M47" s="129" t="s">
        <v>521</v>
      </c>
      <c r="N47" s="161" t="s">
        <v>438</v>
      </c>
      <c r="O47" s="162" t="s">
        <v>440</v>
      </c>
      <c r="P47" s="163" t="s">
        <v>522</v>
      </c>
      <c r="Q47" s="71"/>
    </row>
    <row r="48" spans="1:17">
      <c r="A48" s="130" t="s">
        <v>151</v>
      </c>
      <c r="B48" s="131"/>
      <c r="C48" s="132"/>
      <c r="D48" s="133"/>
      <c r="E48" s="134"/>
      <c r="F48" s="135">
        <f>C48-D48</f>
        <v>0</v>
      </c>
      <c r="G48" s="131"/>
      <c r="H48" s="136"/>
      <c r="I48" s="136"/>
      <c r="J48" s="164"/>
      <c r="K48" s="135">
        <f>H48-I48</f>
        <v>0</v>
      </c>
      <c r="L48" s="165"/>
      <c r="M48" s="136"/>
      <c r="N48" s="136"/>
      <c r="O48" s="164"/>
      <c r="P48" s="135">
        <f>M48-N48</f>
        <v>0</v>
      </c>
      <c r="Q48" s="71"/>
    </row>
    <row r="49" spans="1:17" ht="15.75" customHeight="1">
      <c r="A49" s="137" t="s">
        <v>523</v>
      </c>
      <c r="B49" s="138"/>
      <c r="C49" s="139"/>
      <c r="D49" s="140"/>
      <c r="E49" s="141"/>
      <c r="F49" s="142" t="s">
        <v>135</v>
      </c>
      <c r="G49" s="143"/>
      <c r="H49" s="144"/>
      <c r="I49" s="144"/>
      <c r="J49" s="166"/>
      <c r="K49" s="142" t="s">
        <v>135</v>
      </c>
      <c r="L49" s="167"/>
      <c r="M49" s="144"/>
      <c r="N49" s="144"/>
      <c r="O49" s="166"/>
      <c r="P49" s="142" t="s">
        <v>135</v>
      </c>
      <c r="Q49" s="71"/>
    </row>
    <row r="50" spans="1:17">
      <c r="A50" s="137" t="s">
        <v>524</v>
      </c>
      <c r="B50" s="138"/>
      <c r="C50" s="139"/>
      <c r="D50" s="140"/>
      <c r="E50" s="141"/>
      <c r="F50" s="142" t="s">
        <v>135</v>
      </c>
      <c r="G50" s="143"/>
      <c r="H50" s="144"/>
      <c r="I50" s="144"/>
      <c r="J50" s="166"/>
      <c r="K50" s="142" t="s">
        <v>135</v>
      </c>
      <c r="L50" s="167"/>
      <c r="M50" s="144"/>
      <c r="N50" s="144"/>
      <c r="O50" s="166"/>
      <c r="P50" s="142" t="s">
        <v>135</v>
      </c>
      <c r="Q50" s="71"/>
    </row>
    <row r="51" spans="1:17">
      <c r="A51" s="145" t="s">
        <v>152</v>
      </c>
      <c r="B51" s="146"/>
      <c r="C51" s="139"/>
      <c r="D51" s="147" t="s">
        <v>69</v>
      </c>
      <c r="E51" s="148" t="s">
        <v>69</v>
      </c>
      <c r="F51" s="142" t="s">
        <v>135</v>
      </c>
      <c r="G51" s="146"/>
      <c r="H51" s="144"/>
      <c r="I51" s="147" t="s">
        <v>69</v>
      </c>
      <c r="J51" s="148" t="s">
        <v>69</v>
      </c>
      <c r="K51" s="142" t="s">
        <v>135</v>
      </c>
      <c r="L51" s="168"/>
      <c r="M51" s="144"/>
      <c r="N51" s="147" t="s">
        <v>69</v>
      </c>
      <c r="O51" s="148" t="s">
        <v>69</v>
      </c>
      <c r="P51" s="142" t="s">
        <v>135</v>
      </c>
      <c r="Q51" s="71"/>
    </row>
    <row r="52" spans="1:17" ht="15.75" customHeight="1">
      <c r="A52" s="137" t="s">
        <v>523</v>
      </c>
      <c r="B52" s="138"/>
      <c r="C52" s="139"/>
      <c r="D52" s="147" t="s">
        <v>69</v>
      </c>
      <c r="E52" s="148" t="s">
        <v>69</v>
      </c>
      <c r="F52" s="142" t="s">
        <v>135</v>
      </c>
      <c r="G52" s="143"/>
      <c r="H52" s="144"/>
      <c r="I52" s="147" t="s">
        <v>69</v>
      </c>
      <c r="J52" s="148" t="s">
        <v>69</v>
      </c>
      <c r="K52" s="142" t="s">
        <v>135</v>
      </c>
      <c r="L52" s="167"/>
      <c r="M52" s="144"/>
      <c r="N52" s="147" t="s">
        <v>69</v>
      </c>
      <c r="O52" s="148" t="s">
        <v>69</v>
      </c>
      <c r="P52" s="142" t="s">
        <v>135</v>
      </c>
      <c r="Q52" s="71"/>
    </row>
    <row r="53" spans="1:17">
      <c r="A53" s="137" t="s">
        <v>524</v>
      </c>
      <c r="B53" s="138"/>
      <c r="C53" s="139"/>
      <c r="D53" s="147" t="s">
        <v>69</v>
      </c>
      <c r="E53" s="148" t="s">
        <v>69</v>
      </c>
      <c r="F53" s="142" t="s">
        <v>135</v>
      </c>
      <c r="G53" s="143"/>
      <c r="H53" s="144"/>
      <c r="I53" s="147" t="s">
        <v>69</v>
      </c>
      <c r="J53" s="148" t="s">
        <v>69</v>
      </c>
      <c r="K53" s="142" t="s">
        <v>135</v>
      </c>
      <c r="L53" s="167"/>
      <c r="M53" s="144"/>
      <c r="N53" s="147" t="s">
        <v>69</v>
      </c>
      <c r="O53" s="148" t="s">
        <v>69</v>
      </c>
      <c r="P53" s="142" t="s">
        <v>135</v>
      </c>
      <c r="Q53" s="71"/>
    </row>
    <row r="54" spans="1:17">
      <c r="A54" s="145" t="s">
        <v>153</v>
      </c>
      <c r="B54" s="138"/>
      <c r="C54" s="139"/>
      <c r="D54" s="149"/>
      <c r="E54" s="150"/>
      <c r="F54" s="151">
        <f>C54-D54</f>
        <v>0</v>
      </c>
      <c r="G54" s="143"/>
      <c r="H54" s="144"/>
      <c r="I54" s="169"/>
      <c r="J54" s="170"/>
      <c r="K54" s="151">
        <f>H54-I54</f>
        <v>0</v>
      </c>
      <c r="L54" s="167"/>
      <c r="M54" s="144"/>
      <c r="N54" s="169"/>
      <c r="O54" s="170"/>
      <c r="P54" s="151">
        <f>M54-N54</f>
        <v>0</v>
      </c>
      <c r="Q54" s="71"/>
    </row>
    <row r="55" spans="1:17">
      <c r="A55" s="137" t="s">
        <v>523</v>
      </c>
      <c r="B55" s="138"/>
      <c r="C55" s="139"/>
      <c r="D55" s="149"/>
      <c r="E55" s="150"/>
      <c r="F55" s="142" t="s">
        <v>135</v>
      </c>
      <c r="G55" s="143"/>
      <c r="H55" s="144"/>
      <c r="I55" s="169"/>
      <c r="J55" s="170"/>
      <c r="K55" s="142" t="s">
        <v>135</v>
      </c>
      <c r="L55" s="167"/>
      <c r="M55" s="144"/>
      <c r="N55" s="169"/>
      <c r="O55" s="170"/>
      <c r="P55" s="142" t="s">
        <v>135</v>
      </c>
      <c r="Q55" s="71"/>
    </row>
    <row r="56" spans="1:17">
      <c r="A56" s="137" t="s">
        <v>524</v>
      </c>
      <c r="B56" s="138"/>
      <c r="C56" s="139"/>
      <c r="D56" s="149"/>
      <c r="E56" s="150"/>
      <c r="F56" s="142" t="s">
        <v>135</v>
      </c>
      <c r="G56" s="143"/>
      <c r="H56" s="144"/>
      <c r="I56" s="169"/>
      <c r="J56" s="170"/>
      <c r="K56" s="142" t="s">
        <v>135</v>
      </c>
      <c r="L56" s="167"/>
      <c r="M56" s="144"/>
      <c r="N56" s="169"/>
      <c r="O56" s="170"/>
      <c r="P56" s="142" t="s">
        <v>135</v>
      </c>
      <c r="Q56" s="71"/>
    </row>
    <row r="57" spans="1:17">
      <c r="A57" s="145" t="s">
        <v>154</v>
      </c>
      <c r="B57" s="146"/>
      <c r="C57" s="139"/>
      <c r="D57" s="140"/>
      <c r="E57" s="141"/>
      <c r="F57" s="152">
        <f>C57-D57</f>
        <v>0</v>
      </c>
      <c r="G57" s="146"/>
      <c r="H57" s="144"/>
      <c r="I57" s="144"/>
      <c r="J57" s="166"/>
      <c r="K57" s="152">
        <f>H57-I57</f>
        <v>0</v>
      </c>
      <c r="L57" s="168"/>
      <c r="M57" s="144"/>
      <c r="N57" s="144"/>
      <c r="O57" s="166"/>
      <c r="P57" s="152">
        <f>M57-N57</f>
        <v>0</v>
      </c>
      <c r="Q57" s="71"/>
    </row>
    <row r="58" spans="1:17" ht="15.75" customHeight="1">
      <c r="A58" s="137" t="s">
        <v>523</v>
      </c>
      <c r="B58" s="138"/>
      <c r="C58" s="139"/>
      <c r="D58" s="140"/>
      <c r="E58" s="141"/>
      <c r="F58" s="142" t="s">
        <v>135</v>
      </c>
      <c r="G58" s="143"/>
      <c r="H58" s="144"/>
      <c r="I58" s="144"/>
      <c r="J58" s="166"/>
      <c r="K58" s="142" t="s">
        <v>135</v>
      </c>
      <c r="L58" s="167"/>
      <c r="M58" s="144"/>
      <c r="N58" s="144"/>
      <c r="O58" s="166"/>
      <c r="P58" s="142" t="s">
        <v>135</v>
      </c>
      <c r="Q58" s="71"/>
    </row>
    <row r="59" spans="1:17">
      <c r="A59" s="137" t="s">
        <v>524</v>
      </c>
      <c r="B59" s="138"/>
      <c r="C59" s="139"/>
      <c r="D59" s="140"/>
      <c r="E59" s="141"/>
      <c r="F59" s="142" t="s">
        <v>135</v>
      </c>
      <c r="G59" s="143"/>
      <c r="H59" s="144"/>
      <c r="I59" s="144"/>
      <c r="J59" s="166"/>
      <c r="K59" s="142" t="s">
        <v>135</v>
      </c>
      <c r="L59" s="167"/>
      <c r="M59" s="144"/>
      <c r="N59" s="144"/>
      <c r="O59" s="166"/>
      <c r="P59" s="142" t="s">
        <v>135</v>
      </c>
      <c r="Q59" s="71"/>
    </row>
    <row r="60" spans="1:17">
      <c r="A60" s="145" t="s">
        <v>155</v>
      </c>
      <c r="B60" s="146"/>
      <c r="C60" s="139"/>
      <c r="D60" s="140"/>
      <c r="E60" s="141"/>
      <c r="F60" s="152">
        <f>C60-D60</f>
        <v>0</v>
      </c>
      <c r="G60" s="146"/>
      <c r="H60" s="144"/>
      <c r="I60" s="144"/>
      <c r="J60" s="166"/>
      <c r="K60" s="152">
        <f>H60-I60</f>
        <v>0</v>
      </c>
      <c r="L60" s="168"/>
      <c r="M60" s="144"/>
      <c r="N60" s="144"/>
      <c r="O60" s="166"/>
      <c r="P60" s="152">
        <f>M60-N60</f>
        <v>0</v>
      </c>
      <c r="Q60" s="71"/>
    </row>
    <row r="61" spans="1:17" ht="15.75" customHeight="1">
      <c r="A61" s="137" t="s">
        <v>523</v>
      </c>
      <c r="B61" s="138"/>
      <c r="C61" s="139"/>
      <c r="D61" s="140"/>
      <c r="E61" s="141"/>
      <c r="F61" s="142" t="s">
        <v>135</v>
      </c>
      <c r="G61" s="143"/>
      <c r="H61" s="144"/>
      <c r="I61" s="144"/>
      <c r="J61" s="166"/>
      <c r="K61" s="142" t="s">
        <v>135</v>
      </c>
      <c r="L61" s="167"/>
      <c r="M61" s="144"/>
      <c r="N61" s="144"/>
      <c r="O61" s="166"/>
      <c r="P61" s="142" t="s">
        <v>135</v>
      </c>
      <c r="Q61" s="71"/>
    </row>
    <row r="62" spans="1:17">
      <c r="A62" s="137" t="s">
        <v>524</v>
      </c>
      <c r="B62" s="138"/>
      <c r="C62" s="139"/>
      <c r="D62" s="140"/>
      <c r="E62" s="141"/>
      <c r="F62" s="142" t="s">
        <v>135</v>
      </c>
      <c r="G62" s="143"/>
      <c r="H62" s="144"/>
      <c r="I62" s="144"/>
      <c r="J62" s="166"/>
      <c r="K62" s="142" t="s">
        <v>135</v>
      </c>
      <c r="L62" s="167"/>
      <c r="M62" s="144"/>
      <c r="N62" s="144"/>
      <c r="O62" s="166"/>
      <c r="P62" s="142" t="s">
        <v>135</v>
      </c>
      <c r="Q62" s="71"/>
    </row>
    <row r="63" spans="1:17">
      <c r="A63" s="145" t="s">
        <v>150</v>
      </c>
      <c r="B63" s="913">
        <f>B48+B54+B57+B60</f>
        <v>0</v>
      </c>
      <c r="C63" s="139"/>
      <c r="D63" s="140"/>
      <c r="E63" s="141"/>
      <c r="F63" s="152">
        <f>C63-D63</f>
        <v>0</v>
      </c>
      <c r="G63" s="913">
        <f>G48+G54+G57+G60</f>
        <v>0</v>
      </c>
      <c r="H63" s="144"/>
      <c r="I63" s="144"/>
      <c r="J63" s="166"/>
      <c r="K63" s="152">
        <f>H63-I63</f>
        <v>0</v>
      </c>
      <c r="L63" s="913">
        <f>L48+L54+L57+L60</f>
        <v>0</v>
      </c>
      <c r="M63" s="144"/>
      <c r="N63" s="144"/>
      <c r="O63" s="166"/>
      <c r="P63" s="152">
        <f>M63-N63</f>
        <v>0</v>
      </c>
      <c r="Q63" s="71"/>
    </row>
    <row r="64" spans="1:17" ht="15.75" customHeight="1">
      <c r="A64" s="137" t="s">
        <v>523</v>
      </c>
      <c r="B64" s="914">
        <f>B49*B48+B54*B55+B58*B57+B61*B60</f>
        <v>0</v>
      </c>
      <c r="C64" s="139"/>
      <c r="D64" s="140"/>
      <c r="E64" s="141"/>
      <c r="F64" s="142" t="s">
        <v>135</v>
      </c>
      <c r="G64" s="914">
        <f>G49*G48+G54*G55+G58*G57+G61*G60</f>
        <v>0</v>
      </c>
      <c r="H64" s="144"/>
      <c r="I64" s="144"/>
      <c r="J64" s="166"/>
      <c r="K64" s="142" t="s">
        <v>135</v>
      </c>
      <c r="L64" s="914">
        <f>L49*L48+L54*L55+L58*L57+L61*L60</f>
        <v>0</v>
      </c>
      <c r="M64" s="144"/>
      <c r="N64" s="144"/>
      <c r="O64" s="166"/>
      <c r="P64" s="142" t="s">
        <v>135</v>
      </c>
      <c r="Q64" s="71"/>
    </row>
    <row r="65" spans="1:17">
      <c r="A65" s="171" t="s">
        <v>524</v>
      </c>
      <c r="B65" s="915">
        <f>B50*B48+B56*B54+B59*B57+B62*B60</f>
        <v>0</v>
      </c>
      <c r="C65" s="172"/>
      <c r="D65" s="173"/>
      <c r="E65" s="174"/>
      <c r="F65" s="175" t="s">
        <v>135</v>
      </c>
      <c r="G65" s="915">
        <f>G50*G48+G56*G54+G59*G57+G62*G60</f>
        <v>0</v>
      </c>
      <c r="H65" s="176"/>
      <c r="I65" s="176"/>
      <c r="J65" s="216"/>
      <c r="K65" s="175" t="s">
        <v>135</v>
      </c>
      <c r="L65" s="915">
        <f>L50*L48+L56*L54+L59*L57+L62*L60</f>
        <v>0</v>
      </c>
      <c r="M65" s="176"/>
      <c r="N65" s="176"/>
      <c r="O65" s="216"/>
      <c r="P65" s="175" t="s">
        <v>135</v>
      </c>
      <c r="Q65" s="71"/>
    </row>
    <row r="66" spans="1:17">
      <c r="A66" s="177"/>
      <c r="B66" s="71"/>
      <c r="C66" s="71"/>
      <c r="D66" s="71"/>
      <c r="E66" s="71"/>
      <c r="F66" s="71"/>
      <c r="G66" s="71"/>
      <c r="H66" s="71"/>
      <c r="I66" s="71"/>
      <c r="J66" s="71"/>
      <c r="K66" s="71"/>
      <c r="L66" s="71"/>
      <c r="M66" s="71"/>
      <c r="N66" s="71"/>
      <c r="O66" s="71"/>
      <c r="P66" s="71"/>
      <c r="Q66" s="71"/>
    </row>
    <row r="67" spans="1:17">
      <c r="A67" s="71"/>
      <c r="B67" s="71"/>
      <c r="C67" s="71"/>
      <c r="D67" s="71"/>
      <c r="E67" s="71"/>
      <c r="F67" s="71"/>
      <c r="G67" s="71"/>
      <c r="H67" s="71"/>
      <c r="I67" s="71"/>
      <c r="J67" s="71"/>
      <c r="K67" s="71"/>
      <c r="L67" s="71"/>
      <c r="M67" s="71"/>
      <c r="N67" s="71"/>
      <c r="O67" s="71"/>
      <c r="P67" s="71"/>
      <c r="Q67" s="71"/>
    </row>
    <row r="68" spans="1:17">
      <c r="A68" s="72" t="s">
        <v>525</v>
      </c>
      <c r="B68" s="71"/>
      <c r="C68" s="71"/>
      <c r="D68" s="71"/>
      <c r="E68" s="71"/>
      <c r="F68" s="71"/>
      <c r="G68" s="71"/>
      <c r="H68" s="71"/>
      <c r="I68" s="71"/>
      <c r="J68" s="71"/>
      <c r="K68" s="71"/>
      <c r="L68" s="71"/>
      <c r="M68" s="71"/>
      <c r="N68" s="71"/>
      <c r="O68" s="71"/>
      <c r="P68" s="71"/>
      <c r="Q68" s="177" t="s">
        <v>139</v>
      </c>
    </row>
    <row r="69" spans="1:17">
      <c r="A69" s="1141" t="s">
        <v>305</v>
      </c>
      <c r="B69" s="1149" t="s">
        <v>526</v>
      </c>
      <c r="C69" s="1150"/>
      <c r="D69" s="1150"/>
      <c r="E69" s="1150"/>
      <c r="F69" s="1150"/>
      <c r="G69" s="1150"/>
      <c r="H69" s="1150"/>
      <c r="I69" s="1151"/>
      <c r="J69" s="1149" t="s">
        <v>527</v>
      </c>
      <c r="K69" s="1150"/>
      <c r="L69" s="1150"/>
      <c r="M69" s="1150"/>
      <c r="N69" s="1150"/>
      <c r="O69" s="1150"/>
      <c r="P69" s="1150"/>
      <c r="Q69" s="1151"/>
    </row>
    <row r="70" spans="1:17">
      <c r="A70" s="1142"/>
      <c r="B70" s="178" t="s">
        <v>528</v>
      </c>
      <c r="C70" s="179" t="s">
        <v>529</v>
      </c>
      <c r="D70" s="179" t="s">
        <v>530</v>
      </c>
      <c r="E70" s="179" t="s">
        <v>362</v>
      </c>
      <c r="F70" s="180" t="s">
        <v>187</v>
      </c>
      <c r="G70" s="180" t="s">
        <v>189</v>
      </c>
      <c r="H70" s="180" t="s">
        <v>191</v>
      </c>
      <c r="I70" s="217" t="s">
        <v>193</v>
      </c>
      <c r="J70" s="178" t="s">
        <v>528</v>
      </c>
      <c r="K70" s="179" t="s">
        <v>529</v>
      </c>
      <c r="L70" s="179" t="s">
        <v>530</v>
      </c>
      <c r="M70" s="179" t="s">
        <v>362</v>
      </c>
      <c r="N70" s="180" t="s">
        <v>187</v>
      </c>
      <c r="O70" s="180" t="s">
        <v>189</v>
      </c>
      <c r="P70" s="180" t="s">
        <v>191</v>
      </c>
      <c r="Q70" s="217" t="s">
        <v>193</v>
      </c>
    </row>
    <row r="71" spans="1:17">
      <c r="A71" s="145" t="s">
        <v>151</v>
      </c>
      <c r="B71" s="181"/>
      <c r="C71" s="182"/>
      <c r="D71" s="182"/>
      <c r="E71" s="182"/>
      <c r="F71" s="916"/>
      <c r="G71" s="183"/>
      <c r="H71" s="183"/>
      <c r="I71" s="218">
        <f t="shared" ref="I71:I76" si="1">SUM(B71:E71)-F71+G71+H71</f>
        <v>0</v>
      </c>
      <c r="J71" s="181"/>
      <c r="K71" s="182"/>
      <c r="L71" s="182"/>
      <c r="M71" s="182"/>
      <c r="N71" s="916"/>
      <c r="O71" s="183"/>
      <c r="P71" s="183"/>
      <c r="Q71" s="218">
        <f t="shared" ref="Q71:Q76" si="2">SUM(J71:M71)-N71+O71+P71</f>
        <v>0</v>
      </c>
    </row>
    <row r="72" spans="1:17">
      <c r="A72" s="145" t="s">
        <v>152</v>
      </c>
      <c r="B72" s="181"/>
      <c r="C72" s="182"/>
      <c r="D72" s="182"/>
      <c r="E72" s="182"/>
      <c r="F72" s="916"/>
      <c r="G72" s="183"/>
      <c r="H72" s="183"/>
      <c r="I72" s="218">
        <f t="shared" si="1"/>
        <v>0</v>
      </c>
      <c r="J72" s="181"/>
      <c r="K72" s="182"/>
      <c r="L72" s="182"/>
      <c r="M72" s="182"/>
      <c r="N72" s="916"/>
      <c r="O72" s="183"/>
      <c r="P72" s="183"/>
      <c r="Q72" s="218">
        <f t="shared" si="2"/>
        <v>0</v>
      </c>
    </row>
    <row r="73" spans="1:17">
      <c r="A73" s="145" t="s">
        <v>153</v>
      </c>
      <c r="B73" s="181"/>
      <c r="C73" s="182"/>
      <c r="D73" s="182"/>
      <c r="E73" s="182"/>
      <c r="F73" s="916"/>
      <c r="G73" s="183"/>
      <c r="H73" s="183"/>
      <c r="I73" s="218">
        <f t="shared" si="1"/>
        <v>0</v>
      </c>
      <c r="J73" s="181"/>
      <c r="K73" s="182"/>
      <c r="L73" s="182"/>
      <c r="M73" s="182"/>
      <c r="N73" s="916"/>
      <c r="O73" s="183"/>
      <c r="P73" s="183"/>
      <c r="Q73" s="218">
        <f t="shared" si="2"/>
        <v>0</v>
      </c>
    </row>
    <row r="74" spans="1:17">
      <c r="A74" s="145" t="s">
        <v>154</v>
      </c>
      <c r="B74" s="181"/>
      <c r="C74" s="182"/>
      <c r="D74" s="182"/>
      <c r="E74" s="182"/>
      <c r="F74" s="916"/>
      <c r="G74" s="183"/>
      <c r="H74" s="183"/>
      <c r="I74" s="218">
        <f t="shared" si="1"/>
        <v>0</v>
      </c>
      <c r="J74" s="181"/>
      <c r="K74" s="182"/>
      <c r="L74" s="182"/>
      <c r="M74" s="182"/>
      <c r="N74" s="916"/>
      <c r="O74" s="183"/>
      <c r="P74" s="183"/>
      <c r="Q74" s="218">
        <f t="shared" si="2"/>
        <v>0</v>
      </c>
    </row>
    <row r="75" spans="1:17">
      <c r="A75" s="145" t="s">
        <v>155</v>
      </c>
      <c r="B75" s="181"/>
      <c r="C75" s="182"/>
      <c r="D75" s="182"/>
      <c r="E75" s="182"/>
      <c r="F75" s="916"/>
      <c r="G75" s="183"/>
      <c r="H75" s="183"/>
      <c r="I75" s="218">
        <f t="shared" si="1"/>
        <v>0</v>
      </c>
      <c r="J75" s="181"/>
      <c r="K75" s="182"/>
      <c r="L75" s="182"/>
      <c r="M75" s="182"/>
      <c r="N75" s="916"/>
      <c r="O75" s="183"/>
      <c r="P75" s="183"/>
      <c r="Q75" s="218">
        <f t="shared" si="2"/>
        <v>0</v>
      </c>
    </row>
    <row r="76" spans="1:17">
      <c r="A76" s="184" t="s">
        <v>150</v>
      </c>
      <c r="B76" s="185"/>
      <c r="C76" s="186"/>
      <c r="D76" s="186"/>
      <c r="E76" s="186"/>
      <c r="F76" s="917"/>
      <c r="G76" s="187"/>
      <c r="H76" s="187"/>
      <c r="I76" s="219">
        <f t="shared" si="1"/>
        <v>0</v>
      </c>
      <c r="J76" s="220"/>
      <c r="K76" s="221"/>
      <c r="L76" s="221"/>
      <c r="M76" s="221"/>
      <c r="N76" s="950"/>
      <c r="O76" s="222"/>
      <c r="P76" s="222"/>
      <c r="Q76" s="219">
        <f t="shared" si="2"/>
        <v>0</v>
      </c>
    </row>
    <row r="77" spans="1:17">
      <c r="A77" s="188"/>
      <c r="B77" s="189" t="s">
        <v>401</v>
      </c>
      <c r="C77" s="189" t="s">
        <v>425</v>
      </c>
      <c r="D77" s="189" t="s">
        <v>531</v>
      </c>
      <c r="E77" s="189" t="s">
        <v>440</v>
      </c>
      <c r="F77" s="189" t="s">
        <v>532</v>
      </c>
      <c r="G77" s="189" t="s">
        <v>451</v>
      </c>
      <c r="H77" s="189" t="s">
        <v>533</v>
      </c>
      <c r="I77" s="223"/>
      <c r="J77" s="223"/>
      <c r="K77" s="223"/>
      <c r="L77" s="223"/>
      <c r="M77" s="223"/>
      <c r="N77" s="223"/>
      <c r="O77" s="223"/>
      <c r="P77" s="71"/>
      <c r="Q77" s="71"/>
    </row>
    <row r="78" spans="1:17">
      <c r="A78" s="190" t="s">
        <v>151</v>
      </c>
      <c r="B78" s="191" t="e">
        <f>'表3-1 成本收益匹配状况表'!$D12</f>
        <v>#DIV/0!</v>
      </c>
      <c r="C78" s="191">
        <f>'表3-1 成本收益匹配状况表'!$D28</f>
        <v>0</v>
      </c>
      <c r="D78" s="191" t="e">
        <f t="shared" ref="D78:D83" si="3">(I71-Q71)/C78</f>
        <v>#DIV/0!</v>
      </c>
      <c r="E78" s="191">
        <f>'表3-1 成本收益匹配状况表'!$D36</f>
        <v>0</v>
      </c>
      <c r="F78" s="191" t="e">
        <f t="shared" ref="F78:F83" si="4">B78-D78-E78</f>
        <v>#DIV/0!</v>
      </c>
      <c r="G78" s="192"/>
      <c r="H78" s="192"/>
      <c r="I78" s="126"/>
      <c r="J78" s="126"/>
      <c r="K78" s="126"/>
      <c r="L78" s="126"/>
      <c r="M78" s="126"/>
      <c r="N78" s="126"/>
      <c r="O78" s="223"/>
      <c r="P78" s="71"/>
      <c r="Q78" s="71"/>
    </row>
    <row r="79" spans="1:17">
      <c r="A79" s="190" t="s">
        <v>152</v>
      </c>
      <c r="B79" s="191" t="e">
        <f>'表3-1 成本收益匹配状况表'!$E12</f>
        <v>#DIV/0!</v>
      </c>
      <c r="C79" s="191">
        <f>'表3-1 成本收益匹配状况表'!$E28</f>
        <v>0</v>
      </c>
      <c r="D79" s="191" t="e">
        <f t="shared" si="3"/>
        <v>#DIV/0!</v>
      </c>
      <c r="E79" s="191">
        <f>'表3-1 成本收益匹配状况表'!$E36</f>
        <v>0</v>
      </c>
      <c r="F79" s="191" t="e">
        <f t="shared" si="4"/>
        <v>#DIV/0!</v>
      </c>
      <c r="G79" s="192"/>
      <c r="H79" s="192"/>
      <c r="I79" s="126"/>
      <c r="J79" s="126"/>
      <c r="K79" s="126"/>
      <c r="L79" s="126"/>
      <c r="M79" s="126"/>
      <c r="N79" s="126"/>
      <c r="O79" s="223"/>
      <c r="P79" s="71"/>
      <c r="Q79" s="71"/>
    </row>
    <row r="80" spans="1:17">
      <c r="A80" s="190" t="s">
        <v>153</v>
      </c>
      <c r="B80" s="191" t="e">
        <f>'表3-1 成本收益匹配状况表'!$F12</f>
        <v>#DIV/0!</v>
      </c>
      <c r="C80" s="191">
        <f>'表3-1 成本收益匹配状况表'!$F28</f>
        <v>0</v>
      </c>
      <c r="D80" s="191" t="e">
        <f t="shared" si="3"/>
        <v>#DIV/0!</v>
      </c>
      <c r="E80" s="191">
        <f>'表3-1 成本收益匹配状况表'!$F36</f>
        <v>0</v>
      </c>
      <c r="F80" s="191" t="e">
        <f t="shared" si="4"/>
        <v>#DIV/0!</v>
      </c>
      <c r="G80" s="192"/>
      <c r="H80" s="192"/>
      <c r="I80" s="126"/>
      <c r="J80" s="126"/>
      <c r="K80" s="126"/>
      <c r="L80" s="126"/>
      <c r="M80" s="126"/>
      <c r="N80" s="126"/>
      <c r="O80" s="223"/>
      <c r="P80" s="71"/>
      <c r="Q80" s="71"/>
    </row>
    <row r="81" spans="1:17">
      <c r="A81" s="190" t="s">
        <v>154</v>
      </c>
      <c r="B81" s="191" t="e">
        <f>'表3-1 成本收益匹配状况表'!$G12</f>
        <v>#DIV/0!</v>
      </c>
      <c r="C81" s="191">
        <f>'表3-1 成本收益匹配状况表'!$G28</f>
        <v>0</v>
      </c>
      <c r="D81" s="191" t="e">
        <f t="shared" si="3"/>
        <v>#DIV/0!</v>
      </c>
      <c r="E81" s="191">
        <f>'表3-1 成本收益匹配状况表'!$G36</f>
        <v>0</v>
      </c>
      <c r="F81" s="191" t="e">
        <f t="shared" si="4"/>
        <v>#DIV/0!</v>
      </c>
      <c r="G81" s="192"/>
      <c r="H81" s="192"/>
      <c r="I81" s="126"/>
      <c r="J81" s="126"/>
      <c r="K81" s="126"/>
      <c r="L81" s="126"/>
      <c r="M81" s="126"/>
      <c r="N81" s="126"/>
      <c r="O81" s="223"/>
      <c r="P81" s="71"/>
      <c r="Q81" s="71"/>
    </row>
    <row r="82" spans="1:17">
      <c r="A82" s="190" t="s">
        <v>155</v>
      </c>
      <c r="B82" s="191" t="e">
        <f>'表3-1 成本收益匹配状况表'!$H12</f>
        <v>#DIV/0!</v>
      </c>
      <c r="C82" s="191">
        <f>'表3-1 成本收益匹配状况表'!$H28</f>
        <v>0</v>
      </c>
      <c r="D82" s="191" t="e">
        <f t="shared" si="3"/>
        <v>#DIV/0!</v>
      </c>
      <c r="E82" s="191">
        <f>'表3-1 成本收益匹配状况表'!$H36</f>
        <v>0</v>
      </c>
      <c r="F82" s="191" t="e">
        <f t="shared" si="4"/>
        <v>#DIV/0!</v>
      </c>
      <c r="G82" s="192"/>
      <c r="H82" s="192"/>
      <c r="I82" s="126"/>
      <c r="J82" s="126"/>
      <c r="K82" s="126"/>
      <c r="L82" s="126"/>
      <c r="M82" s="126"/>
      <c r="N82" s="126"/>
      <c r="O82" s="223"/>
      <c r="P82" s="71"/>
      <c r="Q82" s="71"/>
    </row>
    <row r="83" spans="1:17">
      <c r="A83" s="193" t="s">
        <v>150</v>
      </c>
      <c r="B83" s="194" t="e">
        <f>'表3-1 成本收益匹配状况表'!$C12</f>
        <v>#DIV/0!</v>
      </c>
      <c r="C83" s="194">
        <f>'表3-1 成本收益匹配状况表'!$C28</f>
        <v>0</v>
      </c>
      <c r="D83" s="194" t="e">
        <f t="shared" si="3"/>
        <v>#DIV/0!</v>
      </c>
      <c r="E83" s="194">
        <f>'表3-1 成本收益匹配状况表'!$C36</f>
        <v>0</v>
      </c>
      <c r="F83" s="194" t="e">
        <f t="shared" si="4"/>
        <v>#DIV/0!</v>
      </c>
      <c r="G83" s="194">
        <f>'表3-1 成本收益匹配状况表'!C44</f>
        <v>0</v>
      </c>
      <c r="H83" s="1184" t="e">
        <f>E83+F83-G83</f>
        <v>#DIV/0!</v>
      </c>
      <c r="I83" s="126"/>
      <c r="J83" s="126"/>
      <c r="K83" s="126"/>
      <c r="L83" s="126"/>
      <c r="M83" s="126"/>
      <c r="N83" s="126"/>
      <c r="O83" s="223"/>
      <c r="P83" s="71"/>
      <c r="Q83" s="71"/>
    </row>
    <row r="84" spans="1:17">
      <c r="A84" s="177"/>
      <c r="B84" s="195"/>
      <c r="C84" s="126"/>
      <c r="D84" s="126"/>
      <c r="E84" s="126"/>
      <c r="F84" s="126"/>
      <c r="G84" s="126"/>
      <c r="H84" s="126"/>
      <c r="I84" s="126"/>
      <c r="J84" s="126"/>
      <c r="K84" s="71"/>
      <c r="L84" s="71"/>
      <c r="M84" s="71"/>
      <c r="N84" s="71"/>
      <c r="O84" s="71"/>
      <c r="P84" s="71"/>
      <c r="Q84" s="71"/>
    </row>
    <row r="85" spans="1:17">
      <c r="A85" s="71"/>
      <c r="B85" s="71"/>
      <c r="C85" s="71"/>
      <c r="D85" s="71"/>
      <c r="E85" s="71"/>
      <c r="F85" s="71"/>
      <c r="G85" s="71"/>
      <c r="H85" s="71"/>
      <c r="I85" s="71"/>
      <c r="J85" s="71"/>
      <c r="K85" s="71"/>
      <c r="L85" s="71"/>
      <c r="M85" s="71"/>
      <c r="N85" s="71"/>
      <c r="O85" s="71"/>
      <c r="P85" s="71"/>
      <c r="Q85" s="71"/>
    </row>
    <row r="86" spans="1:17">
      <c r="A86" s="72" t="s">
        <v>534</v>
      </c>
      <c r="B86" s="71"/>
      <c r="C86" s="71"/>
      <c r="D86" s="71"/>
      <c r="E86" s="71"/>
      <c r="F86" s="71"/>
      <c r="G86" s="71"/>
      <c r="H86" s="71"/>
      <c r="I86" s="71"/>
      <c r="J86" s="71"/>
      <c r="K86" s="71"/>
      <c r="L86" s="71"/>
      <c r="M86" s="71"/>
      <c r="N86" s="71"/>
      <c r="O86" s="71"/>
      <c r="P86" s="71"/>
      <c r="Q86" s="71"/>
    </row>
    <row r="87" spans="1:17">
      <c r="A87" s="1143" t="s">
        <v>305</v>
      </c>
      <c r="B87" s="1001" t="s">
        <v>512</v>
      </c>
      <c r="C87" s="1001"/>
      <c r="D87" s="1001"/>
      <c r="E87" s="1001"/>
      <c r="F87" s="1001" t="s">
        <v>513</v>
      </c>
      <c r="G87" s="1001"/>
      <c r="H87" s="1001"/>
      <c r="I87" s="1001"/>
      <c r="J87" s="1001" t="s">
        <v>514</v>
      </c>
      <c r="K87" s="1001"/>
      <c r="L87" s="1001"/>
      <c r="M87" s="1002"/>
      <c r="N87" s="71"/>
      <c r="O87" s="71"/>
      <c r="P87" s="71"/>
      <c r="Q87" s="71"/>
    </row>
    <row r="88" spans="1:17">
      <c r="A88" s="1144"/>
      <c r="B88" s="197" t="s">
        <v>520</v>
      </c>
      <c r="C88" s="197" t="s">
        <v>521</v>
      </c>
      <c r="D88" s="934" t="s">
        <v>440</v>
      </c>
      <c r="E88" s="197" t="s">
        <v>522</v>
      </c>
      <c r="F88" s="197" t="s">
        <v>520</v>
      </c>
      <c r="G88" s="197" t="s">
        <v>521</v>
      </c>
      <c r="H88" s="934" t="s">
        <v>440</v>
      </c>
      <c r="I88" s="197" t="s">
        <v>522</v>
      </c>
      <c r="J88" s="197" t="s">
        <v>520</v>
      </c>
      <c r="K88" s="197" t="s">
        <v>521</v>
      </c>
      <c r="L88" s="198" t="s">
        <v>440</v>
      </c>
      <c r="M88" s="209" t="s">
        <v>522</v>
      </c>
      <c r="N88" s="71"/>
      <c r="O88" s="71"/>
      <c r="P88" s="71"/>
      <c r="Q88" s="71"/>
    </row>
    <row r="89" spans="1:17">
      <c r="A89" s="190" t="s">
        <v>151</v>
      </c>
      <c r="B89" s="82"/>
      <c r="C89" s="82"/>
      <c r="D89" s="82"/>
      <c r="E89" s="199">
        <f>C89-D89</f>
        <v>0</v>
      </c>
      <c r="F89" s="144"/>
      <c r="G89" s="144"/>
      <c r="H89" s="144"/>
      <c r="I89" s="199">
        <f>G89-H89</f>
        <v>0</v>
      </c>
      <c r="J89" s="144"/>
      <c r="K89" s="144"/>
      <c r="L89" s="144"/>
      <c r="M89" s="199">
        <f>K89-L89</f>
        <v>0</v>
      </c>
      <c r="N89" s="71"/>
      <c r="O89" s="71"/>
      <c r="P89" s="71"/>
      <c r="Q89" s="71"/>
    </row>
    <row r="90" spans="1:17">
      <c r="A90" s="200" t="s">
        <v>523</v>
      </c>
      <c r="B90" s="201"/>
      <c r="C90" s="82"/>
      <c r="D90" s="82"/>
      <c r="E90" s="147" t="s">
        <v>135</v>
      </c>
      <c r="F90" s="144"/>
      <c r="G90" s="144"/>
      <c r="H90" s="144"/>
      <c r="I90" s="147" t="s">
        <v>135</v>
      </c>
      <c r="J90" s="144"/>
      <c r="K90" s="144"/>
      <c r="L90" s="144"/>
      <c r="M90" s="147" t="s">
        <v>135</v>
      </c>
      <c r="N90" s="71"/>
      <c r="O90" s="71"/>
      <c r="P90" s="71"/>
      <c r="Q90" s="71"/>
    </row>
    <row r="91" spans="1:17">
      <c r="A91" s="200" t="s">
        <v>524</v>
      </c>
      <c r="B91" s="201"/>
      <c r="C91" s="82"/>
      <c r="D91" s="82"/>
      <c r="E91" s="147" t="s">
        <v>135</v>
      </c>
      <c r="F91" s="144"/>
      <c r="G91" s="144"/>
      <c r="H91" s="144"/>
      <c r="I91" s="147" t="s">
        <v>135</v>
      </c>
      <c r="J91" s="144"/>
      <c r="K91" s="144"/>
      <c r="L91" s="144"/>
      <c r="M91" s="147" t="s">
        <v>135</v>
      </c>
      <c r="N91" s="71"/>
      <c r="O91" s="71"/>
      <c r="P91" s="71"/>
      <c r="Q91" s="71"/>
    </row>
    <row r="92" spans="1:17">
      <c r="A92" s="190" t="s">
        <v>152</v>
      </c>
      <c r="B92" s="82"/>
      <c r="C92" s="82"/>
      <c r="D92" s="147" t="s">
        <v>135</v>
      </c>
      <c r="E92" s="147" t="s">
        <v>135</v>
      </c>
      <c r="F92" s="144"/>
      <c r="G92" s="144"/>
      <c r="H92" s="147" t="s">
        <v>135</v>
      </c>
      <c r="I92" s="147" t="s">
        <v>135</v>
      </c>
      <c r="J92" s="144"/>
      <c r="K92" s="144"/>
      <c r="L92" s="147" t="s">
        <v>135</v>
      </c>
      <c r="M92" s="147" t="s">
        <v>135</v>
      </c>
      <c r="N92" s="71"/>
      <c r="O92" s="71"/>
      <c r="P92" s="71"/>
      <c r="Q92" s="71"/>
    </row>
    <row r="93" spans="1:17">
      <c r="A93" s="200" t="s">
        <v>523</v>
      </c>
      <c r="B93" s="201"/>
      <c r="C93" s="82"/>
      <c r="D93" s="147" t="s">
        <v>135</v>
      </c>
      <c r="E93" s="147" t="s">
        <v>135</v>
      </c>
      <c r="F93" s="144"/>
      <c r="G93" s="144"/>
      <c r="H93" s="147" t="s">
        <v>135</v>
      </c>
      <c r="I93" s="147" t="s">
        <v>135</v>
      </c>
      <c r="J93" s="144"/>
      <c r="K93" s="144"/>
      <c r="L93" s="147" t="s">
        <v>135</v>
      </c>
      <c r="M93" s="147" t="s">
        <v>135</v>
      </c>
      <c r="N93" s="71"/>
      <c r="O93" s="71"/>
      <c r="P93" s="71"/>
      <c r="Q93" s="71"/>
    </row>
    <row r="94" spans="1:17">
      <c r="A94" s="200" t="s">
        <v>524</v>
      </c>
      <c r="B94" s="201"/>
      <c r="C94" s="82"/>
      <c r="D94" s="147" t="s">
        <v>135</v>
      </c>
      <c r="E94" s="147" t="s">
        <v>135</v>
      </c>
      <c r="F94" s="144"/>
      <c r="G94" s="144"/>
      <c r="H94" s="147" t="s">
        <v>135</v>
      </c>
      <c r="I94" s="147" t="s">
        <v>135</v>
      </c>
      <c r="J94" s="144"/>
      <c r="K94" s="144"/>
      <c r="L94" s="147" t="s">
        <v>135</v>
      </c>
      <c r="M94" s="147" t="s">
        <v>135</v>
      </c>
      <c r="N94" s="71"/>
      <c r="O94" s="71"/>
      <c r="P94" s="71"/>
      <c r="Q94" s="71"/>
    </row>
    <row r="95" spans="1:17">
      <c r="A95" s="190" t="s">
        <v>153</v>
      </c>
      <c r="B95" s="201"/>
      <c r="C95" s="82"/>
      <c r="D95" s="169"/>
      <c r="E95" s="202">
        <f>C95-D95</f>
        <v>0</v>
      </c>
      <c r="F95" s="144"/>
      <c r="G95" s="144"/>
      <c r="H95" s="169"/>
      <c r="I95" s="202">
        <f>G95-H95</f>
        <v>0</v>
      </c>
      <c r="J95" s="144"/>
      <c r="K95" s="144"/>
      <c r="L95" s="169"/>
      <c r="M95" s="202">
        <f>K95-L95</f>
        <v>0</v>
      </c>
      <c r="N95" s="71"/>
      <c r="O95" s="71"/>
      <c r="P95" s="71"/>
      <c r="Q95" s="71"/>
    </row>
    <row r="96" spans="1:17">
      <c r="A96" s="200" t="s">
        <v>523</v>
      </c>
      <c r="B96" s="201"/>
      <c r="C96" s="82"/>
      <c r="D96" s="169"/>
      <c r="E96" s="147" t="s">
        <v>135</v>
      </c>
      <c r="F96" s="144"/>
      <c r="G96" s="144"/>
      <c r="H96" s="169"/>
      <c r="I96" s="147" t="s">
        <v>135</v>
      </c>
      <c r="J96" s="144"/>
      <c r="K96" s="144"/>
      <c r="L96" s="169"/>
      <c r="M96" s="147" t="s">
        <v>135</v>
      </c>
      <c r="N96" s="71"/>
      <c r="O96" s="71"/>
      <c r="P96" s="71"/>
      <c r="Q96" s="71"/>
    </row>
    <row r="97" spans="1:17">
      <c r="A97" s="200" t="s">
        <v>524</v>
      </c>
      <c r="B97" s="201"/>
      <c r="C97" s="82"/>
      <c r="D97" s="169"/>
      <c r="E97" s="147" t="s">
        <v>135</v>
      </c>
      <c r="F97" s="144"/>
      <c r="G97" s="144"/>
      <c r="H97" s="169"/>
      <c r="I97" s="147" t="s">
        <v>135</v>
      </c>
      <c r="J97" s="144"/>
      <c r="K97" s="144"/>
      <c r="L97" s="169"/>
      <c r="M97" s="147" t="s">
        <v>135</v>
      </c>
      <c r="N97" s="71"/>
      <c r="O97" s="71"/>
      <c r="P97" s="71"/>
      <c r="Q97" s="71"/>
    </row>
    <row r="98" spans="1:17">
      <c r="A98" s="190" t="s">
        <v>154</v>
      </c>
      <c r="B98" s="82"/>
      <c r="C98" s="82"/>
      <c r="D98" s="82"/>
      <c r="E98" s="199">
        <f>C98-D98</f>
        <v>0</v>
      </c>
      <c r="F98" s="144"/>
      <c r="G98" s="144"/>
      <c r="H98" s="144"/>
      <c r="I98" s="199">
        <f>G98-H98</f>
        <v>0</v>
      </c>
      <c r="J98" s="144"/>
      <c r="K98" s="144"/>
      <c r="L98" s="144"/>
      <c r="M98" s="199">
        <f>K98-L98</f>
        <v>0</v>
      </c>
      <c r="N98" s="71"/>
      <c r="O98" s="71"/>
      <c r="P98" s="71"/>
      <c r="Q98" s="71"/>
    </row>
    <row r="99" spans="1:17">
      <c r="A99" s="200" t="s">
        <v>523</v>
      </c>
      <c r="B99" s="201"/>
      <c r="C99" s="82"/>
      <c r="D99" s="82"/>
      <c r="E99" s="147" t="s">
        <v>135</v>
      </c>
      <c r="F99" s="144"/>
      <c r="G99" s="144"/>
      <c r="H99" s="144"/>
      <c r="I99" s="147" t="s">
        <v>135</v>
      </c>
      <c r="J99" s="144"/>
      <c r="K99" s="144"/>
      <c r="L99" s="144"/>
      <c r="M99" s="147" t="s">
        <v>135</v>
      </c>
      <c r="N99" s="71"/>
      <c r="O99" s="71"/>
      <c r="P99" s="71"/>
      <c r="Q99" s="71"/>
    </row>
    <row r="100" spans="1:17">
      <c r="A100" s="200" t="s">
        <v>524</v>
      </c>
      <c r="B100" s="201"/>
      <c r="C100" s="82"/>
      <c r="D100" s="82"/>
      <c r="E100" s="147" t="s">
        <v>135</v>
      </c>
      <c r="F100" s="144"/>
      <c r="G100" s="144"/>
      <c r="H100" s="144"/>
      <c r="I100" s="147" t="s">
        <v>135</v>
      </c>
      <c r="J100" s="144"/>
      <c r="K100" s="144"/>
      <c r="L100" s="144"/>
      <c r="M100" s="147" t="s">
        <v>135</v>
      </c>
      <c r="N100" s="71"/>
      <c r="O100" s="71"/>
      <c r="P100" s="71"/>
      <c r="Q100" s="71"/>
    </row>
    <row r="101" spans="1:17">
      <c r="A101" s="190" t="s">
        <v>155</v>
      </c>
      <c r="B101" s="82"/>
      <c r="C101" s="82"/>
      <c r="D101" s="82"/>
      <c r="E101" s="199">
        <f>C101-D101</f>
        <v>0</v>
      </c>
      <c r="F101" s="144"/>
      <c r="G101" s="144"/>
      <c r="H101" s="144"/>
      <c r="I101" s="199">
        <f>G101-H101</f>
        <v>0</v>
      </c>
      <c r="J101" s="144"/>
      <c r="K101" s="144"/>
      <c r="L101" s="144"/>
      <c r="M101" s="199">
        <f>K101-L101</f>
        <v>0</v>
      </c>
      <c r="N101" s="71"/>
      <c r="O101" s="71"/>
      <c r="P101" s="71"/>
      <c r="Q101" s="71"/>
    </row>
    <row r="102" spans="1:17">
      <c r="A102" s="200" t="s">
        <v>523</v>
      </c>
      <c r="B102" s="201"/>
      <c r="C102" s="82"/>
      <c r="D102" s="82"/>
      <c r="E102" s="147" t="s">
        <v>135</v>
      </c>
      <c r="F102" s="144"/>
      <c r="G102" s="144"/>
      <c r="H102" s="144"/>
      <c r="I102" s="147" t="s">
        <v>135</v>
      </c>
      <c r="J102" s="144"/>
      <c r="K102" s="144"/>
      <c r="L102" s="144"/>
      <c r="M102" s="147" t="s">
        <v>135</v>
      </c>
      <c r="N102" s="71"/>
      <c r="O102" s="71"/>
      <c r="P102" s="71"/>
      <c r="Q102" s="71"/>
    </row>
    <row r="103" spans="1:17">
      <c r="A103" s="200" t="s">
        <v>524</v>
      </c>
      <c r="B103" s="201"/>
      <c r="C103" s="82"/>
      <c r="D103" s="82"/>
      <c r="E103" s="147" t="s">
        <v>135</v>
      </c>
      <c r="F103" s="144"/>
      <c r="G103" s="144"/>
      <c r="H103" s="144"/>
      <c r="I103" s="147" t="s">
        <v>135</v>
      </c>
      <c r="J103" s="144"/>
      <c r="K103" s="144"/>
      <c r="L103" s="144"/>
      <c r="M103" s="147" t="s">
        <v>135</v>
      </c>
      <c r="N103" s="71"/>
      <c r="O103" s="71"/>
      <c r="P103" s="71"/>
      <c r="Q103" s="71"/>
    </row>
    <row r="104" spans="1:17">
      <c r="A104" s="190" t="s">
        <v>150</v>
      </c>
      <c r="B104" s="913">
        <f>B89+B95+B98+B101</f>
        <v>0</v>
      </c>
      <c r="C104" s="82"/>
      <c r="D104" s="82"/>
      <c r="E104" s="199">
        <f>C104-D104</f>
        <v>0</v>
      </c>
      <c r="F104" s="913">
        <f>F89+F95+F98+F101</f>
        <v>0</v>
      </c>
      <c r="G104" s="144"/>
      <c r="H104" s="144"/>
      <c r="I104" s="199">
        <f>G104-H104</f>
        <v>0</v>
      </c>
      <c r="J104" s="913">
        <f>J89+J95+J98+J101</f>
        <v>0</v>
      </c>
      <c r="K104" s="144"/>
      <c r="L104" s="144"/>
      <c r="M104" s="199">
        <f>K104-L104</f>
        <v>0</v>
      </c>
      <c r="N104" s="71"/>
      <c r="O104" s="71"/>
      <c r="P104" s="71"/>
      <c r="Q104" s="71"/>
    </row>
    <row r="105" spans="1:17">
      <c r="A105" s="200" t="s">
        <v>523</v>
      </c>
      <c r="B105" s="914">
        <f>B90*B89+B95*B96+B99*B98+B102*B101</f>
        <v>0</v>
      </c>
      <c r="C105" s="82"/>
      <c r="D105" s="82"/>
      <c r="E105" s="147" t="s">
        <v>135</v>
      </c>
      <c r="F105" s="914">
        <f>F90*F89+F95*F96+F99*F98+F102*F101</f>
        <v>0</v>
      </c>
      <c r="G105" s="144"/>
      <c r="H105" s="144"/>
      <c r="I105" s="147" t="s">
        <v>135</v>
      </c>
      <c r="J105" s="914">
        <f>J90*J89+J95*J96+J99*J98+J102*J101</f>
        <v>0</v>
      </c>
      <c r="K105" s="144"/>
      <c r="L105" s="144"/>
      <c r="M105" s="147" t="s">
        <v>135</v>
      </c>
      <c r="N105" s="71"/>
      <c r="O105" s="71"/>
      <c r="P105" s="71"/>
      <c r="Q105" s="71"/>
    </row>
    <row r="106" spans="1:17">
      <c r="A106" s="203" t="s">
        <v>524</v>
      </c>
      <c r="B106" s="915">
        <f>B91*B89+B97*B95+B100*B98+B103*B101</f>
        <v>0</v>
      </c>
      <c r="C106" s="94"/>
      <c r="D106" s="94"/>
      <c r="E106" s="204" t="s">
        <v>135</v>
      </c>
      <c r="F106" s="915">
        <f>F91*F89+F97*F95+F100*F98+F103*F101</f>
        <v>0</v>
      </c>
      <c r="G106" s="176"/>
      <c r="H106" s="176"/>
      <c r="I106" s="204" t="s">
        <v>135</v>
      </c>
      <c r="J106" s="915">
        <f>J91*J89+J97*J95+J100*J98+J103*J101</f>
        <v>0</v>
      </c>
      <c r="K106" s="176"/>
      <c r="L106" s="176"/>
      <c r="M106" s="204" t="s">
        <v>135</v>
      </c>
      <c r="N106" s="71"/>
      <c r="O106" s="71"/>
      <c r="P106" s="71"/>
      <c r="Q106" s="71"/>
    </row>
    <row r="107" spans="1:17">
      <c r="A107" s="177"/>
      <c r="B107" s="71"/>
      <c r="C107" s="205"/>
      <c r="D107" s="205"/>
      <c r="E107" s="205"/>
      <c r="F107" s="205"/>
      <c r="G107" s="205"/>
      <c r="H107" s="205"/>
      <c r="I107" s="205"/>
      <c r="J107" s="205"/>
      <c r="K107" s="205"/>
      <c r="L107" s="205"/>
      <c r="M107" s="205"/>
      <c r="N107" s="71"/>
      <c r="O107" s="71"/>
      <c r="P107" s="71"/>
      <c r="Q107" s="71"/>
    </row>
    <row r="108" spans="1:17">
      <c r="A108" s="71"/>
      <c r="B108" s="71"/>
      <c r="C108" s="71"/>
      <c r="D108" s="71"/>
      <c r="E108" s="71"/>
      <c r="F108" s="71"/>
      <c r="G108" s="71"/>
      <c r="H108" s="71"/>
      <c r="I108" s="71"/>
      <c r="J108" s="71"/>
      <c r="K108" s="71"/>
      <c r="L108" s="71"/>
      <c r="M108" s="71"/>
      <c r="N108" s="71"/>
      <c r="O108" s="71"/>
      <c r="P108" s="71"/>
      <c r="Q108" s="71"/>
    </row>
    <row r="109" spans="1:17">
      <c r="A109" s="72" t="s">
        <v>535</v>
      </c>
      <c r="B109" s="71"/>
      <c r="C109" s="71"/>
      <c r="D109" s="71"/>
      <c r="E109" s="71"/>
      <c r="F109" s="71"/>
      <c r="G109" s="71"/>
      <c r="H109" s="71"/>
      <c r="I109" s="71"/>
      <c r="J109" s="71"/>
      <c r="K109" s="71"/>
      <c r="L109" s="71"/>
      <c r="M109" s="71"/>
      <c r="N109" s="71"/>
      <c r="O109" s="71"/>
      <c r="P109" s="71"/>
      <c r="Q109" s="71"/>
    </row>
    <row r="110" spans="1:17">
      <c r="A110" s="1145" t="s">
        <v>305</v>
      </c>
      <c r="B110" s="1148" t="s">
        <v>512</v>
      </c>
      <c r="C110" s="1001"/>
      <c r="D110" s="1001"/>
      <c r="E110" s="1002"/>
      <c r="F110" s="1057" t="s">
        <v>513</v>
      </c>
      <c r="G110" s="1001"/>
      <c r="H110" s="1001"/>
      <c r="I110" s="1055"/>
      <c r="J110" s="1148" t="s">
        <v>514</v>
      </c>
      <c r="K110" s="1001"/>
      <c r="L110" s="1001"/>
      <c r="M110" s="1002"/>
      <c r="N110" s="71"/>
      <c r="O110" s="71"/>
      <c r="P110" s="71"/>
      <c r="Q110" s="71"/>
    </row>
    <row r="111" spans="1:17">
      <c r="A111" s="1146"/>
      <c r="B111" s="208" t="s">
        <v>520</v>
      </c>
      <c r="C111" s="197" t="s">
        <v>521</v>
      </c>
      <c r="D111" s="197" t="s">
        <v>438</v>
      </c>
      <c r="E111" s="209" t="s">
        <v>522</v>
      </c>
      <c r="F111" s="210" t="s">
        <v>520</v>
      </c>
      <c r="G111" s="197" t="s">
        <v>521</v>
      </c>
      <c r="H111" s="197" t="s">
        <v>438</v>
      </c>
      <c r="I111" s="224" t="s">
        <v>522</v>
      </c>
      <c r="J111" s="208" t="s">
        <v>520</v>
      </c>
      <c r="K111" s="197" t="s">
        <v>521</v>
      </c>
      <c r="L111" s="197" t="s">
        <v>438</v>
      </c>
      <c r="M111" s="209" t="s">
        <v>522</v>
      </c>
      <c r="N111" s="71"/>
      <c r="O111" s="71"/>
      <c r="P111" s="71"/>
      <c r="Q111" s="71"/>
    </row>
    <row r="112" spans="1:17">
      <c r="A112" s="145" t="s">
        <v>151</v>
      </c>
      <c r="B112" s="211"/>
      <c r="C112" s="82"/>
      <c r="D112" s="82"/>
      <c r="E112" s="212">
        <f>C112-D112</f>
        <v>0</v>
      </c>
      <c r="F112" s="168"/>
      <c r="G112" s="144"/>
      <c r="H112" s="144"/>
      <c r="I112" s="225">
        <f>G112-H112</f>
        <v>0</v>
      </c>
      <c r="J112" s="146"/>
      <c r="K112" s="144"/>
      <c r="L112" s="144"/>
      <c r="M112" s="212">
        <f>K112-L112</f>
        <v>0</v>
      </c>
      <c r="N112" s="71"/>
      <c r="O112" s="71"/>
      <c r="P112" s="71"/>
      <c r="Q112" s="71"/>
    </row>
    <row r="113" spans="1:17">
      <c r="A113" s="213" t="s">
        <v>523</v>
      </c>
      <c r="B113" s="214"/>
      <c r="C113" s="82"/>
      <c r="D113" s="82"/>
      <c r="E113" s="142" t="s">
        <v>135</v>
      </c>
      <c r="F113" s="168"/>
      <c r="G113" s="144"/>
      <c r="H113" s="144"/>
      <c r="I113" s="148" t="s">
        <v>135</v>
      </c>
      <c r="J113" s="146"/>
      <c r="K113" s="144"/>
      <c r="L113" s="144"/>
      <c r="M113" s="142" t="s">
        <v>135</v>
      </c>
      <c r="N113" s="71"/>
      <c r="O113" s="71"/>
      <c r="P113" s="71"/>
      <c r="Q113" s="71"/>
    </row>
    <row r="114" spans="1:17">
      <c r="A114" s="213" t="s">
        <v>524</v>
      </c>
      <c r="B114" s="214"/>
      <c r="C114" s="82"/>
      <c r="D114" s="82"/>
      <c r="E114" s="142" t="s">
        <v>135</v>
      </c>
      <c r="F114" s="168"/>
      <c r="G114" s="144"/>
      <c r="H114" s="144"/>
      <c r="I114" s="148" t="s">
        <v>135</v>
      </c>
      <c r="J114" s="146"/>
      <c r="K114" s="144"/>
      <c r="L114" s="144"/>
      <c r="M114" s="142" t="s">
        <v>135</v>
      </c>
      <c r="N114" s="71"/>
      <c r="O114" s="71"/>
      <c r="P114" s="71"/>
      <c r="Q114" s="71"/>
    </row>
    <row r="115" spans="1:17">
      <c r="A115" s="145" t="s">
        <v>152</v>
      </c>
      <c r="B115" s="211"/>
      <c r="C115" s="82"/>
      <c r="D115" s="147" t="s">
        <v>135</v>
      </c>
      <c r="E115" s="142" t="s">
        <v>135</v>
      </c>
      <c r="F115" s="168"/>
      <c r="G115" s="144"/>
      <c r="H115" s="147" t="s">
        <v>135</v>
      </c>
      <c r="I115" s="148" t="s">
        <v>135</v>
      </c>
      <c r="J115" s="146"/>
      <c r="K115" s="144"/>
      <c r="L115" s="147" t="s">
        <v>135</v>
      </c>
      <c r="M115" s="142" t="s">
        <v>135</v>
      </c>
      <c r="N115" s="71"/>
      <c r="O115" s="71"/>
      <c r="P115" s="71"/>
      <c r="Q115" s="71"/>
    </row>
    <row r="116" spans="1:17">
      <c r="A116" s="213" t="s">
        <v>523</v>
      </c>
      <c r="B116" s="214"/>
      <c r="C116" s="82"/>
      <c r="D116" s="147" t="s">
        <v>135</v>
      </c>
      <c r="E116" s="142" t="s">
        <v>135</v>
      </c>
      <c r="F116" s="168"/>
      <c r="G116" s="144"/>
      <c r="H116" s="147" t="s">
        <v>135</v>
      </c>
      <c r="I116" s="148" t="s">
        <v>135</v>
      </c>
      <c r="J116" s="146"/>
      <c r="K116" s="144"/>
      <c r="L116" s="147" t="s">
        <v>135</v>
      </c>
      <c r="M116" s="142" t="s">
        <v>135</v>
      </c>
      <c r="N116" s="71"/>
      <c r="O116" s="71"/>
      <c r="P116" s="71"/>
      <c r="Q116" s="71"/>
    </row>
    <row r="117" spans="1:17">
      <c r="A117" s="213" t="s">
        <v>524</v>
      </c>
      <c r="B117" s="214"/>
      <c r="C117" s="82"/>
      <c r="D117" s="147" t="s">
        <v>135</v>
      </c>
      <c r="E117" s="142" t="s">
        <v>135</v>
      </c>
      <c r="F117" s="168"/>
      <c r="G117" s="144"/>
      <c r="H117" s="147" t="s">
        <v>135</v>
      </c>
      <c r="I117" s="148" t="s">
        <v>135</v>
      </c>
      <c r="J117" s="146"/>
      <c r="K117" s="144"/>
      <c r="L117" s="147" t="s">
        <v>135</v>
      </c>
      <c r="M117" s="142" t="s">
        <v>135</v>
      </c>
      <c r="N117" s="71"/>
      <c r="O117" s="71"/>
      <c r="P117" s="71"/>
      <c r="Q117" s="71"/>
    </row>
    <row r="118" spans="1:17">
      <c r="A118" s="145" t="s">
        <v>153</v>
      </c>
      <c r="B118" s="214"/>
      <c r="C118" s="82"/>
      <c r="D118" s="169"/>
      <c r="E118" s="215">
        <f>C118-D118</f>
        <v>0</v>
      </c>
      <c r="F118" s="168"/>
      <c r="G118" s="144"/>
      <c r="H118" s="169"/>
      <c r="I118" s="226">
        <f>G118-H118</f>
        <v>0</v>
      </c>
      <c r="J118" s="146"/>
      <c r="K118" s="144"/>
      <c r="L118" s="169"/>
      <c r="M118" s="215">
        <f>K118-L118</f>
        <v>0</v>
      </c>
      <c r="N118" s="71"/>
      <c r="O118" s="71"/>
      <c r="P118" s="71"/>
      <c r="Q118" s="71"/>
    </row>
    <row r="119" spans="1:17">
      <c r="A119" s="213" t="s">
        <v>523</v>
      </c>
      <c r="B119" s="214"/>
      <c r="C119" s="82"/>
      <c r="D119" s="169"/>
      <c r="E119" s="142" t="s">
        <v>135</v>
      </c>
      <c r="F119" s="168"/>
      <c r="G119" s="144"/>
      <c r="H119" s="169"/>
      <c r="I119" s="148" t="s">
        <v>135</v>
      </c>
      <c r="J119" s="146"/>
      <c r="K119" s="144"/>
      <c r="L119" s="169"/>
      <c r="M119" s="142" t="s">
        <v>135</v>
      </c>
      <c r="N119" s="71"/>
      <c r="O119" s="71"/>
      <c r="P119" s="71"/>
      <c r="Q119" s="71"/>
    </row>
    <row r="120" spans="1:17">
      <c r="A120" s="213" t="s">
        <v>524</v>
      </c>
      <c r="B120" s="214"/>
      <c r="C120" s="82"/>
      <c r="D120" s="169"/>
      <c r="E120" s="142" t="s">
        <v>135</v>
      </c>
      <c r="F120" s="168"/>
      <c r="G120" s="144"/>
      <c r="H120" s="169"/>
      <c r="I120" s="148" t="s">
        <v>135</v>
      </c>
      <c r="J120" s="146"/>
      <c r="K120" s="144"/>
      <c r="L120" s="169"/>
      <c r="M120" s="142" t="s">
        <v>135</v>
      </c>
      <c r="N120" s="71"/>
      <c r="O120" s="71"/>
      <c r="P120" s="71"/>
      <c r="Q120" s="71"/>
    </row>
    <row r="121" spans="1:17">
      <c r="A121" s="145" t="s">
        <v>154</v>
      </c>
      <c r="B121" s="211"/>
      <c r="C121" s="82"/>
      <c r="D121" s="82"/>
      <c r="E121" s="212">
        <f>C121-D121</f>
        <v>0</v>
      </c>
      <c r="F121" s="168"/>
      <c r="G121" s="144"/>
      <c r="H121" s="144"/>
      <c r="I121" s="225">
        <f>G121-H121</f>
        <v>0</v>
      </c>
      <c r="J121" s="146"/>
      <c r="K121" s="144"/>
      <c r="L121" s="144"/>
      <c r="M121" s="212">
        <f>K121-L121</f>
        <v>0</v>
      </c>
      <c r="N121" s="71"/>
      <c r="O121" s="71"/>
      <c r="P121" s="71"/>
      <c r="Q121" s="71"/>
    </row>
    <row r="122" spans="1:17">
      <c r="A122" s="213" t="s">
        <v>523</v>
      </c>
      <c r="B122" s="214"/>
      <c r="C122" s="82"/>
      <c r="D122" s="82"/>
      <c r="E122" s="142" t="s">
        <v>135</v>
      </c>
      <c r="F122" s="168"/>
      <c r="G122" s="144"/>
      <c r="H122" s="144"/>
      <c r="I122" s="148" t="s">
        <v>135</v>
      </c>
      <c r="J122" s="146"/>
      <c r="K122" s="144"/>
      <c r="L122" s="144"/>
      <c r="M122" s="142" t="s">
        <v>135</v>
      </c>
      <c r="N122" s="71"/>
      <c r="O122" s="71"/>
      <c r="P122" s="71"/>
      <c r="Q122" s="71"/>
    </row>
    <row r="123" spans="1:17">
      <c r="A123" s="213" t="s">
        <v>524</v>
      </c>
      <c r="B123" s="214"/>
      <c r="C123" s="82"/>
      <c r="D123" s="82"/>
      <c r="E123" s="142" t="s">
        <v>135</v>
      </c>
      <c r="F123" s="168"/>
      <c r="G123" s="144"/>
      <c r="H123" s="144"/>
      <c r="I123" s="148" t="s">
        <v>135</v>
      </c>
      <c r="J123" s="146"/>
      <c r="K123" s="144"/>
      <c r="L123" s="144"/>
      <c r="M123" s="142" t="s">
        <v>135</v>
      </c>
      <c r="N123" s="71"/>
      <c r="O123" s="71"/>
      <c r="P123" s="71"/>
      <c r="Q123" s="71"/>
    </row>
    <row r="124" spans="1:17">
      <c r="A124" s="145" t="s">
        <v>155</v>
      </c>
      <c r="B124" s="211"/>
      <c r="C124" s="82"/>
      <c r="D124" s="82"/>
      <c r="E124" s="212">
        <f>C124-D124</f>
        <v>0</v>
      </c>
      <c r="F124" s="168"/>
      <c r="G124" s="144"/>
      <c r="H124" s="144"/>
      <c r="I124" s="225">
        <f>G124-H124</f>
        <v>0</v>
      </c>
      <c r="J124" s="146"/>
      <c r="K124" s="144"/>
      <c r="L124" s="144"/>
      <c r="M124" s="212">
        <f>K124-L124</f>
        <v>0</v>
      </c>
      <c r="N124" s="71"/>
      <c r="O124" s="71"/>
      <c r="P124" s="71"/>
      <c r="Q124" s="71"/>
    </row>
    <row r="125" spans="1:17">
      <c r="A125" s="213" t="s">
        <v>523</v>
      </c>
      <c r="B125" s="214"/>
      <c r="C125" s="82"/>
      <c r="D125" s="82"/>
      <c r="E125" s="142" t="s">
        <v>135</v>
      </c>
      <c r="F125" s="168"/>
      <c r="G125" s="144"/>
      <c r="H125" s="144"/>
      <c r="I125" s="148" t="s">
        <v>135</v>
      </c>
      <c r="J125" s="146"/>
      <c r="K125" s="144"/>
      <c r="L125" s="144"/>
      <c r="M125" s="142" t="s">
        <v>135</v>
      </c>
      <c r="N125" s="71"/>
      <c r="O125" s="71"/>
      <c r="P125" s="71"/>
      <c r="Q125" s="71"/>
    </row>
    <row r="126" spans="1:17">
      <c r="A126" s="213" t="s">
        <v>524</v>
      </c>
      <c r="B126" s="214"/>
      <c r="C126" s="82"/>
      <c r="D126" s="82"/>
      <c r="E126" s="142" t="s">
        <v>135</v>
      </c>
      <c r="F126" s="168"/>
      <c r="G126" s="144"/>
      <c r="H126" s="144"/>
      <c r="I126" s="148" t="s">
        <v>135</v>
      </c>
      <c r="J126" s="146"/>
      <c r="K126" s="144"/>
      <c r="L126" s="144"/>
      <c r="M126" s="142" t="s">
        <v>135</v>
      </c>
      <c r="N126" s="71"/>
      <c r="O126" s="71"/>
      <c r="P126" s="71"/>
      <c r="Q126" s="71"/>
    </row>
    <row r="127" spans="1:17">
      <c r="A127" s="145" t="s">
        <v>150</v>
      </c>
      <c r="B127" s="913">
        <f>B112+B118+B121+B124</f>
        <v>0</v>
      </c>
      <c r="C127" s="82"/>
      <c r="D127" s="82"/>
      <c r="E127" s="212">
        <f>C127-D127</f>
        <v>0</v>
      </c>
      <c r="F127" s="913">
        <f>F112+F118+F121+F124</f>
        <v>0</v>
      </c>
      <c r="G127" s="144"/>
      <c r="H127" s="144"/>
      <c r="I127" s="225">
        <f>G127-H127</f>
        <v>0</v>
      </c>
      <c r="J127" s="913">
        <f>J112+J118+J121+J124</f>
        <v>0</v>
      </c>
      <c r="K127" s="144"/>
      <c r="L127" s="144"/>
      <c r="M127" s="212">
        <f>K127-L127</f>
        <v>0</v>
      </c>
      <c r="N127" s="71"/>
      <c r="O127" s="71"/>
      <c r="P127" s="71"/>
      <c r="Q127" s="71"/>
    </row>
    <row r="128" spans="1:17">
      <c r="A128" s="213" t="s">
        <v>523</v>
      </c>
      <c r="B128" s="914">
        <f>B113*B112+B118*B119+B122*B121+B125*B124</f>
        <v>0</v>
      </c>
      <c r="C128" s="82"/>
      <c r="D128" s="82"/>
      <c r="E128" s="142" t="s">
        <v>135</v>
      </c>
      <c r="F128" s="914">
        <f>F113*F112+F118*F119+F122*F121+F125*F124</f>
        <v>0</v>
      </c>
      <c r="G128" s="144"/>
      <c r="H128" s="144"/>
      <c r="I128" s="148" t="s">
        <v>135</v>
      </c>
      <c r="J128" s="914">
        <f>J113*J112+J118*J119+J122*J121+J125*J124</f>
        <v>0</v>
      </c>
      <c r="K128" s="144"/>
      <c r="L128" s="144"/>
      <c r="M128" s="142" t="s">
        <v>135</v>
      </c>
      <c r="N128" s="71"/>
      <c r="O128" s="71"/>
      <c r="P128" s="71"/>
      <c r="Q128" s="71"/>
    </row>
    <row r="129" spans="1:17">
      <c r="A129" s="171" t="s">
        <v>524</v>
      </c>
      <c r="B129" s="915">
        <f>B114*B112+B120*B118+B123*B121+B126*B124</f>
        <v>0</v>
      </c>
      <c r="C129" s="94"/>
      <c r="D129" s="94"/>
      <c r="E129" s="175" t="s">
        <v>135</v>
      </c>
      <c r="F129" s="915">
        <f>F114*F112+F120*F118+F123*F121+F126*F124</f>
        <v>0</v>
      </c>
      <c r="G129" s="176"/>
      <c r="H129" s="176"/>
      <c r="I129" s="231" t="s">
        <v>135</v>
      </c>
      <c r="J129" s="915">
        <f>J114*J112+J120*J118+J123*J121+J126*J124</f>
        <v>0</v>
      </c>
      <c r="K129" s="176"/>
      <c r="L129" s="176"/>
      <c r="M129" s="175" t="s">
        <v>135</v>
      </c>
      <c r="N129" s="71"/>
      <c r="O129" s="71"/>
      <c r="P129" s="71"/>
      <c r="Q129" s="71"/>
    </row>
    <row r="130" spans="1:17">
      <c r="A130" s="177"/>
      <c r="B130" s="227"/>
      <c r="C130" s="205"/>
      <c r="D130" s="205"/>
      <c r="E130" s="205"/>
      <c r="F130" s="205"/>
      <c r="G130" s="205"/>
      <c r="H130" s="205"/>
      <c r="I130" s="205"/>
      <c r="J130" s="205"/>
      <c r="K130" s="205"/>
      <c r="L130" s="205"/>
      <c r="M130" s="205"/>
      <c r="N130" s="71"/>
      <c r="O130" s="71"/>
      <c r="P130" s="71"/>
      <c r="Q130" s="71"/>
    </row>
    <row r="131" spans="1:17">
      <c r="A131" s="71"/>
      <c r="B131" s="71"/>
      <c r="C131" s="71"/>
      <c r="D131" s="71"/>
      <c r="E131" s="71"/>
      <c r="F131" s="71"/>
      <c r="G131" s="71"/>
      <c r="H131" s="71"/>
      <c r="I131" s="71"/>
      <c r="J131" s="71"/>
      <c r="K131" s="71"/>
      <c r="L131" s="71"/>
      <c r="M131" s="71"/>
      <c r="N131" s="71"/>
      <c r="O131" s="71"/>
      <c r="P131" s="71"/>
      <c r="Q131" s="71"/>
    </row>
    <row r="132" spans="1:17">
      <c r="A132" s="72" t="s">
        <v>536</v>
      </c>
      <c r="B132" s="71"/>
      <c r="C132" s="71"/>
      <c r="D132" s="71"/>
      <c r="E132" s="71"/>
      <c r="F132" s="71"/>
      <c r="G132" s="71"/>
      <c r="H132" s="71"/>
      <c r="I132" s="71"/>
      <c r="J132" s="71"/>
      <c r="K132" s="71"/>
      <c r="L132" s="71"/>
      <c r="M132" s="71"/>
      <c r="N132" s="71"/>
      <c r="O132" s="71"/>
      <c r="P132" s="71"/>
      <c r="Q132" s="71"/>
    </row>
    <row r="133" spans="1:17">
      <c r="A133" s="1143" t="s">
        <v>305</v>
      </c>
      <c r="B133" s="1001" t="s">
        <v>512</v>
      </c>
      <c r="C133" s="1001"/>
      <c r="D133" s="1001"/>
      <c r="E133" s="1002"/>
      <c r="F133" s="71"/>
      <c r="G133" s="71"/>
      <c r="H133" s="71"/>
      <c r="I133" s="71"/>
      <c r="J133" s="71"/>
      <c r="K133" s="71"/>
      <c r="L133" s="71"/>
      <c r="M133" s="71"/>
      <c r="N133" s="71"/>
      <c r="O133" s="71"/>
      <c r="P133" s="71"/>
      <c r="Q133" s="71"/>
    </row>
    <row r="134" spans="1:17">
      <c r="A134" s="1144"/>
      <c r="B134" s="197" t="s">
        <v>520</v>
      </c>
      <c r="C134" s="934" t="s">
        <v>603</v>
      </c>
      <c r="D134" s="197" t="s">
        <v>451</v>
      </c>
      <c r="E134" s="209" t="s">
        <v>522</v>
      </c>
      <c r="F134" s="71"/>
      <c r="G134" s="71"/>
      <c r="H134" s="71"/>
      <c r="I134" s="71"/>
      <c r="J134" s="71"/>
      <c r="K134" s="71"/>
      <c r="L134" s="71"/>
      <c r="M134" s="71"/>
      <c r="N134" s="71"/>
      <c r="O134" s="71"/>
      <c r="P134" s="71"/>
      <c r="Q134" s="71"/>
    </row>
    <row r="135" spans="1:17">
      <c r="A135" s="190" t="s">
        <v>150</v>
      </c>
      <c r="B135" s="144"/>
      <c r="C135" s="144"/>
      <c r="D135" s="144"/>
      <c r="E135" s="228">
        <f>C135-D135</f>
        <v>0</v>
      </c>
      <c r="F135" s="71"/>
      <c r="G135" s="71"/>
      <c r="H135" s="71"/>
      <c r="I135" s="71"/>
      <c r="J135" s="71"/>
      <c r="K135" s="71"/>
      <c r="L135" s="71"/>
      <c r="M135" s="71"/>
      <c r="N135" s="71"/>
      <c r="O135" s="71"/>
      <c r="P135" s="71"/>
      <c r="Q135" s="71"/>
    </row>
    <row r="136" spans="1:17">
      <c r="A136" s="200" t="s">
        <v>523</v>
      </c>
      <c r="B136" s="229"/>
      <c r="C136" s="144"/>
      <c r="D136" s="144"/>
      <c r="E136" s="142" t="s">
        <v>135</v>
      </c>
      <c r="F136" s="71"/>
      <c r="G136" s="71"/>
      <c r="H136" s="71"/>
      <c r="I136" s="71"/>
      <c r="J136" s="71"/>
      <c r="K136" s="71"/>
      <c r="L136" s="71"/>
      <c r="M136" s="71"/>
      <c r="N136" s="71"/>
      <c r="O136" s="71"/>
      <c r="P136" s="71"/>
      <c r="Q136" s="71"/>
    </row>
    <row r="137" spans="1:17">
      <c r="A137" s="203" t="s">
        <v>524</v>
      </c>
      <c r="B137" s="230"/>
      <c r="C137" s="176"/>
      <c r="D137" s="176"/>
      <c r="E137" s="175" t="s">
        <v>135</v>
      </c>
      <c r="F137" s="71"/>
      <c r="G137" s="71"/>
      <c r="H137" s="71"/>
      <c r="I137" s="71"/>
      <c r="J137" s="71"/>
      <c r="K137" s="71"/>
      <c r="L137" s="71"/>
      <c r="M137" s="71"/>
      <c r="N137" s="71"/>
      <c r="O137" s="71"/>
      <c r="P137" s="71"/>
      <c r="Q137" s="71"/>
    </row>
    <row r="138" spans="1:17">
      <c r="A138" s="71"/>
      <c r="B138" s="71"/>
      <c r="C138" s="71"/>
      <c r="D138" s="71"/>
      <c r="E138" s="71"/>
      <c r="F138" s="71"/>
      <c r="G138" s="71"/>
      <c r="H138" s="71"/>
      <c r="I138" s="71"/>
      <c r="J138" s="71"/>
      <c r="K138" s="71"/>
      <c r="L138" s="71"/>
      <c r="M138" s="71"/>
      <c r="N138" s="71"/>
      <c r="O138" s="71"/>
      <c r="P138" s="71"/>
      <c r="Q138" s="71"/>
    </row>
    <row r="139" spans="1:17">
      <c r="A139" s="71"/>
      <c r="B139" s="71"/>
      <c r="C139" s="71"/>
      <c r="D139" s="71"/>
      <c r="E139" s="71"/>
      <c r="F139" s="71"/>
      <c r="G139" s="71"/>
      <c r="H139" s="71"/>
      <c r="I139" s="71"/>
      <c r="J139" s="71"/>
      <c r="K139" s="71"/>
      <c r="L139" s="71"/>
      <c r="M139" s="71"/>
      <c r="N139" s="71"/>
      <c r="O139" s="71"/>
      <c r="P139" s="71"/>
      <c r="Q139" s="71"/>
    </row>
  </sheetData>
  <sheetProtection formatCells="0" formatColumns="0" formatRows="0"/>
  <protectedRanges>
    <protectedRange sqref="A2:D2" name="区域1" securityDescriptor=""/>
    <protectedRange sqref="C19:F19 B6:F18" name="区域2" securityDescriptor=""/>
    <protectedRange sqref="B25:M41" name="区域3" securityDescriptor=""/>
    <protectedRange sqref="C48:F65 H48:K65 M48:P65" name="区域4" securityDescriptor=""/>
    <protectedRange sqref="K76:N76 I76 O71:O83 F77:F83 C71:N75 P71:Q76 H77:H83" name="区域5" securityDescriptor=""/>
    <protectedRange sqref="B48:B65 E119:E120 I119:I120 M119:M120 G48:G65 L48:L65 B89:M106 B127:B129 F127:F129 J127:J129" name="区域6" securityDescriptor=""/>
    <protectedRange sqref="B135:E137 B119:D120 F119:H120 J119:L120 B112:M118 B121:M126 C127:E129 G127:I129 K127:M129" name="区域7" securityDescriptor=""/>
    <protectedRange sqref="E2:I2" name="区域1_1" securityDescriptor=""/>
    <protectedRange sqref="B19" name="区域2_1"/>
  </protectedRanges>
  <mergeCells count="26">
    <mergeCell ref="A1:P1"/>
    <mergeCell ref="D4:F4"/>
    <mergeCell ref="B23:E23"/>
    <mergeCell ref="F23:I23"/>
    <mergeCell ref="J23:M23"/>
    <mergeCell ref="J87:M87"/>
    <mergeCell ref="B110:E110"/>
    <mergeCell ref="F110:I110"/>
    <mergeCell ref="J110:M110"/>
    <mergeCell ref="G46:K46"/>
    <mergeCell ref="L46:P46"/>
    <mergeCell ref="B69:I69"/>
    <mergeCell ref="J69:Q69"/>
    <mergeCell ref="B133:E133"/>
    <mergeCell ref="A4:A5"/>
    <mergeCell ref="A23:A24"/>
    <mergeCell ref="A46:A47"/>
    <mergeCell ref="A69:A70"/>
    <mergeCell ref="A87:A88"/>
    <mergeCell ref="A110:A111"/>
    <mergeCell ref="A133:A134"/>
    <mergeCell ref="B4:B5"/>
    <mergeCell ref="C4:C5"/>
    <mergeCell ref="B87:E87"/>
    <mergeCell ref="B46:F46"/>
    <mergeCell ref="F87:I87"/>
  </mergeCells>
  <phoneticPr fontId="45" type="noConversion"/>
  <dataValidations disablePrompts="1" count="1">
    <dataValidation showInputMessage="1" showErrorMessage="1" sqref="I2"/>
  </dataValidations>
  <pageMargins left="0.70833333333333304" right="0.70833333333333304" top="0.62986111111111098" bottom="0.43263888888888902" header="0.31458333333333299" footer="0.31458333333333299"/>
  <pageSetup paperSize="9" scale="38" fitToHeight="2" orientation="landscape" r:id="rId1"/>
  <rowBreaks count="1" manualBreakCount="1">
    <brk id="83" max="16" man="1"/>
  </rowBreaks>
  <drawing r:id="rId2"/>
</worksheet>
</file>

<file path=xl/worksheets/sheet14.xml><?xml version="1.0" encoding="utf-8"?>
<worksheet xmlns="http://schemas.openxmlformats.org/spreadsheetml/2006/main" xmlns:r="http://schemas.openxmlformats.org/officeDocument/2006/relationships">
  <sheetPr>
    <pageSetUpPr fitToPage="1"/>
  </sheetPr>
  <dimension ref="A1:N56"/>
  <sheetViews>
    <sheetView view="pageBreakPreview" zoomScale="70" zoomScaleNormal="80" zoomScaleSheetLayoutView="70" workbookViewId="0">
      <pane xSplit="1" ySplit="7" topLeftCell="B29" activePane="bottomRight" state="frozen"/>
      <selection activeCell="A58" sqref="A58"/>
      <selection pane="topRight" activeCell="A58" sqref="A58"/>
      <selection pane="bottomLeft" activeCell="A58" sqref="A58"/>
      <selection pane="bottomRight" activeCell="I53" sqref="I53"/>
    </sheetView>
  </sheetViews>
  <sheetFormatPr defaultColWidth="8.625" defaultRowHeight="16.5"/>
  <cols>
    <col min="1" max="1" width="58.75" bestFit="1" customWidth="1"/>
    <col min="2" max="2" width="13.875" customWidth="1"/>
    <col min="3" max="6" width="11.125" customWidth="1"/>
    <col min="7" max="8" width="13.625" customWidth="1"/>
    <col min="9" max="12" width="10.875" customWidth="1"/>
    <col min="13" max="14" width="13.625" customWidth="1"/>
    <col min="15" max="16384" width="8.625" style="6"/>
  </cols>
  <sheetData>
    <row r="1" spans="1:14" ht="24.75">
      <c r="A1" s="1022" t="s">
        <v>537</v>
      </c>
      <c r="B1" s="1022"/>
      <c r="C1" s="1022"/>
      <c r="D1" s="1022"/>
      <c r="E1" s="1022"/>
      <c r="F1" s="1022"/>
      <c r="G1" s="1022"/>
      <c r="H1" s="1022"/>
      <c r="I1" s="1022"/>
      <c r="J1" s="1022"/>
      <c r="K1" s="1022"/>
      <c r="L1" s="1022"/>
      <c r="M1" s="1022"/>
      <c r="N1" s="1022"/>
    </row>
    <row r="2" spans="1:14" s="5" customFormat="1">
      <c r="A2" s="2" t="str">
        <f>'表1-1 资产配置状况'!A2</f>
        <v>公司名称：</v>
      </c>
      <c r="B2" s="2"/>
      <c r="C2" s="7"/>
      <c r="D2" s="931" t="str">
        <f>封面!$D$21</f>
        <v xml:space="preserve"> 年 月 日</v>
      </c>
      <c r="E2" s="671"/>
      <c r="F2" s="671"/>
      <c r="G2" s="671"/>
      <c r="H2" s="671"/>
      <c r="I2" s="671"/>
      <c r="J2" s="7"/>
      <c r="K2" s="9"/>
      <c r="L2" s="2"/>
      <c r="M2" s="2"/>
      <c r="N2" s="48"/>
    </row>
    <row r="3" spans="1:14" s="5" customFormat="1">
      <c r="A3" s="2" t="s">
        <v>538</v>
      </c>
      <c r="B3" s="9"/>
      <c r="C3" s="9"/>
      <c r="D3" s="9"/>
      <c r="E3" s="9"/>
      <c r="F3" s="9"/>
      <c r="G3" s="9"/>
      <c r="H3" s="9"/>
      <c r="I3" s="7"/>
      <c r="J3" s="7"/>
      <c r="K3" s="9"/>
      <c r="L3" s="9"/>
      <c r="M3" s="49"/>
      <c r="N3" s="69" t="s">
        <v>139</v>
      </c>
    </row>
    <row r="4" spans="1:14" s="5" customFormat="1" ht="15" customHeight="1">
      <c r="A4" s="1159" t="s">
        <v>539</v>
      </c>
      <c r="B4" s="1176" t="s">
        <v>542</v>
      </c>
      <c r="C4" s="1170" t="s">
        <v>519</v>
      </c>
      <c r="D4" s="1171"/>
      <c r="E4" s="1171"/>
      <c r="F4" s="1171"/>
      <c r="G4" s="1171"/>
      <c r="H4" s="1172"/>
      <c r="I4" s="1164" t="s">
        <v>540</v>
      </c>
      <c r="J4" s="1165"/>
      <c r="K4" s="1165"/>
      <c r="L4" s="1165"/>
      <c r="M4" s="1165"/>
      <c r="N4" s="1166"/>
    </row>
    <row r="5" spans="1:14" s="5" customFormat="1">
      <c r="A5" s="1159"/>
      <c r="B5" s="1176"/>
      <c r="C5" s="1173"/>
      <c r="D5" s="1174"/>
      <c r="E5" s="1174"/>
      <c r="F5" s="1174"/>
      <c r="G5" s="1174"/>
      <c r="H5" s="1175"/>
      <c r="I5" s="1167"/>
      <c r="J5" s="1168"/>
      <c r="K5" s="1168"/>
      <c r="L5" s="1168"/>
      <c r="M5" s="1168"/>
      <c r="N5" s="1169"/>
    </row>
    <row r="6" spans="1:14" s="5" customFormat="1" ht="15" customHeight="1">
      <c r="A6" s="1159" t="s">
        <v>541</v>
      </c>
      <c r="B6" s="1176"/>
      <c r="C6" s="1156" t="s">
        <v>345</v>
      </c>
      <c r="D6" s="1157"/>
      <c r="E6" s="1157"/>
      <c r="F6" s="1158"/>
      <c r="G6" s="1160" t="s">
        <v>543</v>
      </c>
      <c r="H6" s="1162" t="s">
        <v>544</v>
      </c>
      <c r="I6" s="1156" t="s">
        <v>345</v>
      </c>
      <c r="J6" s="1157"/>
      <c r="K6" s="1157"/>
      <c r="L6" s="1158"/>
      <c r="M6" s="1160" t="s">
        <v>543</v>
      </c>
      <c r="N6" s="1162" t="s">
        <v>544</v>
      </c>
    </row>
    <row r="7" spans="1:14" s="5" customFormat="1">
      <c r="A7" s="1159"/>
      <c r="B7" s="1176"/>
      <c r="C7" s="903" t="s">
        <v>545</v>
      </c>
      <c r="D7" s="903" t="s">
        <v>546</v>
      </c>
      <c r="E7" s="903" t="s">
        <v>547</v>
      </c>
      <c r="F7" s="903" t="s">
        <v>548</v>
      </c>
      <c r="G7" s="1161"/>
      <c r="H7" s="1163"/>
      <c r="I7" s="10" t="s">
        <v>545</v>
      </c>
      <c r="J7" s="10" t="s">
        <v>546</v>
      </c>
      <c r="K7" s="10" t="s">
        <v>547</v>
      </c>
      <c r="L7" s="10" t="s">
        <v>548</v>
      </c>
      <c r="M7" s="1161"/>
      <c r="N7" s="1163"/>
    </row>
    <row r="8" spans="1:14" s="5" customFormat="1" ht="18.95" customHeight="1">
      <c r="A8" s="11" t="s">
        <v>549</v>
      </c>
      <c r="B8" s="13">
        <f t="shared" ref="B8:N8" si="0">B9+B20+B31</f>
        <v>0</v>
      </c>
      <c r="C8" s="13">
        <f t="shared" si="0"/>
        <v>0</v>
      </c>
      <c r="D8" s="13">
        <f t="shared" si="0"/>
        <v>0</v>
      </c>
      <c r="E8" s="13">
        <f t="shared" si="0"/>
        <v>0</v>
      </c>
      <c r="F8" s="13">
        <f t="shared" si="0"/>
        <v>0</v>
      </c>
      <c r="G8" s="13">
        <f t="shared" si="0"/>
        <v>0</v>
      </c>
      <c r="H8" s="13">
        <f t="shared" si="0"/>
        <v>0</v>
      </c>
      <c r="I8" s="13">
        <f t="shared" si="0"/>
        <v>0</v>
      </c>
      <c r="J8" s="13">
        <f t="shared" si="0"/>
        <v>0</v>
      </c>
      <c r="K8" s="13">
        <f t="shared" si="0"/>
        <v>0</v>
      </c>
      <c r="L8" s="13">
        <f t="shared" si="0"/>
        <v>0</v>
      </c>
      <c r="M8" s="13">
        <f t="shared" si="0"/>
        <v>0</v>
      </c>
      <c r="N8" s="13">
        <f t="shared" si="0"/>
        <v>0</v>
      </c>
    </row>
    <row r="9" spans="1:14" s="5" customFormat="1">
      <c r="A9" s="14" t="s">
        <v>662</v>
      </c>
      <c r="B9" s="13">
        <f t="shared" ref="B9:N9" si="1">B10-B11-B13-B14-B15-B16-B19</f>
        <v>0</v>
      </c>
      <c r="C9" s="13">
        <f t="shared" si="1"/>
        <v>0</v>
      </c>
      <c r="D9" s="13">
        <f t="shared" si="1"/>
        <v>0</v>
      </c>
      <c r="E9" s="13">
        <f t="shared" si="1"/>
        <v>0</v>
      </c>
      <c r="F9" s="13">
        <f t="shared" si="1"/>
        <v>0</v>
      </c>
      <c r="G9" s="13">
        <f t="shared" si="1"/>
        <v>0</v>
      </c>
      <c r="H9" s="13">
        <f t="shared" si="1"/>
        <v>0</v>
      </c>
      <c r="I9" s="13">
        <f t="shared" si="1"/>
        <v>0</v>
      </c>
      <c r="J9" s="13">
        <f t="shared" si="1"/>
        <v>0</v>
      </c>
      <c r="K9" s="13">
        <f t="shared" si="1"/>
        <v>0</v>
      </c>
      <c r="L9" s="13">
        <f t="shared" si="1"/>
        <v>0</v>
      </c>
      <c r="M9" s="13">
        <f t="shared" si="1"/>
        <v>0</v>
      </c>
      <c r="N9" s="13">
        <f t="shared" si="1"/>
        <v>0</v>
      </c>
    </row>
    <row r="10" spans="1:14" s="5" customFormat="1">
      <c r="A10" s="14" t="s">
        <v>550</v>
      </c>
      <c r="B10" s="51"/>
      <c r="C10" s="16"/>
      <c r="D10" s="16"/>
      <c r="E10" s="16"/>
      <c r="F10" s="16"/>
      <c r="G10" s="16"/>
      <c r="H10" s="16"/>
      <c r="I10" s="16"/>
      <c r="J10" s="16"/>
      <c r="K10" s="16"/>
      <c r="L10" s="16"/>
      <c r="M10" s="16"/>
      <c r="N10" s="16"/>
    </row>
    <row r="11" spans="1:14" s="5" customFormat="1">
      <c r="A11" s="14" t="s">
        <v>551</v>
      </c>
      <c r="B11" s="51"/>
      <c r="C11" s="16"/>
      <c r="D11" s="16"/>
      <c r="E11" s="16"/>
      <c r="F11" s="16"/>
      <c r="G11" s="16"/>
      <c r="H11" s="16"/>
      <c r="I11" s="16"/>
      <c r="J11" s="16"/>
      <c r="K11" s="16"/>
      <c r="L11" s="16"/>
      <c r="M11" s="16"/>
      <c r="N11" s="16"/>
    </row>
    <row r="12" spans="1:14" s="5" customFormat="1">
      <c r="A12" s="14" t="s">
        <v>552</v>
      </c>
      <c r="B12" s="51"/>
      <c r="C12" s="16"/>
      <c r="D12" s="16"/>
      <c r="E12" s="16"/>
      <c r="F12" s="16"/>
      <c r="G12" s="16"/>
      <c r="H12" s="16"/>
      <c r="I12" s="16"/>
      <c r="J12" s="16"/>
      <c r="K12" s="16"/>
      <c r="L12" s="16"/>
      <c r="M12" s="16"/>
      <c r="N12" s="16"/>
    </row>
    <row r="13" spans="1:14" s="5" customFormat="1">
      <c r="A13" s="14" t="s">
        <v>553</v>
      </c>
      <c r="B13" s="51"/>
      <c r="C13" s="16"/>
      <c r="D13" s="16"/>
      <c r="E13" s="16"/>
      <c r="F13" s="16"/>
      <c r="G13" s="16"/>
      <c r="H13" s="16"/>
      <c r="I13" s="16"/>
      <c r="J13" s="16"/>
      <c r="K13" s="16"/>
      <c r="L13" s="16"/>
      <c r="M13" s="16"/>
      <c r="N13" s="16"/>
    </row>
    <row r="14" spans="1:14" s="5" customFormat="1">
      <c r="A14" s="14" t="s">
        <v>554</v>
      </c>
      <c r="B14" s="51"/>
      <c r="C14" s="17"/>
      <c r="D14" s="17"/>
      <c r="E14" s="17"/>
      <c r="F14" s="17"/>
      <c r="G14" s="17"/>
      <c r="H14" s="17"/>
      <c r="I14" s="17"/>
      <c r="J14" s="17"/>
      <c r="K14" s="17"/>
      <c r="L14" s="17"/>
      <c r="M14" s="17"/>
      <c r="N14" s="17"/>
    </row>
    <row r="15" spans="1:14" s="5" customFormat="1">
      <c r="A15" s="14" t="s">
        <v>555</v>
      </c>
      <c r="B15" s="16"/>
      <c r="C15" s="16"/>
      <c r="D15" s="16"/>
      <c r="E15" s="16"/>
      <c r="F15" s="16"/>
      <c r="G15" s="16"/>
      <c r="H15" s="16"/>
      <c r="I15" s="16"/>
      <c r="J15" s="16"/>
      <c r="K15" s="16"/>
      <c r="L15" s="16"/>
      <c r="M15" s="16"/>
      <c r="N15" s="16"/>
    </row>
    <row r="16" spans="1:14" s="5" customFormat="1">
      <c r="A16" s="14" t="s">
        <v>556</v>
      </c>
      <c r="B16" s="51"/>
      <c r="C16" s="16"/>
      <c r="D16" s="16"/>
      <c r="E16" s="16"/>
      <c r="F16" s="16"/>
      <c r="G16" s="16"/>
      <c r="H16" s="16"/>
      <c r="I16" s="16"/>
      <c r="J16" s="16"/>
      <c r="K16" s="16"/>
      <c r="L16" s="16"/>
      <c r="M16" s="16"/>
      <c r="N16" s="16"/>
    </row>
    <row r="17" spans="1:14" s="5" customFormat="1">
      <c r="A17" s="14" t="s">
        <v>557</v>
      </c>
      <c r="B17" s="51"/>
      <c r="C17" s="16"/>
      <c r="D17" s="16"/>
      <c r="E17" s="16"/>
      <c r="F17" s="16"/>
      <c r="G17" s="16"/>
      <c r="H17" s="16"/>
      <c r="I17" s="16"/>
      <c r="J17" s="16"/>
      <c r="K17" s="16"/>
      <c r="L17" s="16"/>
      <c r="M17" s="16"/>
      <c r="N17" s="16"/>
    </row>
    <row r="18" spans="1:14" s="5" customFormat="1">
      <c r="A18" s="14" t="s">
        <v>558</v>
      </c>
      <c r="B18" s="51"/>
      <c r="C18" s="16"/>
      <c r="D18" s="16"/>
      <c r="E18" s="16"/>
      <c r="F18" s="16"/>
      <c r="G18" s="16"/>
      <c r="H18" s="16"/>
      <c r="I18" s="16"/>
      <c r="J18" s="16"/>
      <c r="K18" s="16"/>
      <c r="L18" s="16"/>
      <c r="M18" s="16"/>
      <c r="N18" s="16"/>
    </row>
    <row r="19" spans="1:14" s="5" customFormat="1">
      <c r="A19" s="14" t="s">
        <v>559</v>
      </c>
      <c r="B19" s="16"/>
      <c r="C19" s="16"/>
      <c r="D19" s="16"/>
      <c r="E19" s="16"/>
      <c r="F19" s="16"/>
      <c r="G19" s="16"/>
      <c r="H19" s="16"/>
      <c r="I19" s="16"/>
      <c r="J19" s="16"/>
      <c r="K19" s="16"/>
      <c r="L19" s="16"/>
      <c r="M19" s="16"/>
      <c r="N19" s="16"/>
    </row>
    <row r="20" spans="1:14" s="5" customFormat="1">
      <c r="A20" s="14" t="s">
        <v>663</v>
      </c>
      <c r="B20" s="13">
        <f t="shared" ref="B20:N20" si="2">B21-B22-B24-B25-B26-B27-B30</f>
        <v>0</v>
      </c>
      <c r="C20" s="13">
        <f t="shared" si="2"/>
        <v>0</v>
      </c>
      <c r="D20" s="13">
        <f t="shared" si="2"/>
        <v>0</v>
      </c>
      <c r="E20" s="13">
        <f t="shared" si="2"/>
        <v>0</v>
      </c>
      <c r="F20" s="13">
        <f t="shared" si="2"/>
        <v>0</v>
      </c>
      <c r="G20" s="13">
        <f t="shared" si="2"/>
        <v>0</v>
      </c>
      <c r="H20" s="13">
        <f t="shared" si="2"/>
        <v>0</v>
      </c>
      <c r="I20" s="13">
        <f t="shared" si="2"/>
        <v>0</v>
      </c>
      <c r="J20" s="13">
        <f t="shared" si="2"/>
        <v>0</v>
      </c>
      <c r="K20" s="13">
        <f t="shared" si="2"/>
        <v>0</v>
      </c>
      <c r="L20" s="13">
        <f t="shared" si="2"/>
        <v>0</v>
      </c>
      <c r="M20" s="13">
        <f t="shared" si="2"/>
        <v>0</v>
      </c>
      <c r="N20" s="13">
        <f t="shared" si="2"/>
        <v>0</v>
      </c>
    </row>
    <row r="21" spans="1:14" s="5" customFormat="1">
      <c r="A21" s="14" t="s">
        <v>550</v>
      </c>
      <c r="B21" s="52"/>
      <c r="C21" s="20"/>
      <c r="D21" s="20"/>
      <c r="E21" s="20"/>
      <c r="F21" s="20"/>
      <c r="G21" s="20"/>
      <c r="H21" s="20"/>
      <c r="I21" s="20"/>
      <c r="J21" s="20"/>
      <c r="K21" s="20"/>
      <c r="L21" s="20"/>
      <c r="M21" s="20"/>
      <c r="N21" s="20"/>
    </row>
    <row r="22" spans="1:14" s="5" customFormat="1">
      <c r="A22" s="14" t="s">
        <v>551</v>
      </c>
      <c r="B22" s="52"/>
      <c r="C22" s="20"/>
      <c r="D22" s="20"/>
      <c r="E22" s="20"/>
      <c r="F22" s="20"/>
      <c r="G22" s="20"/>
      <c r="H22" s="20"/>
      <c r="I22" s="20"/>
      <c r="J22" s="20"/>
      <c r="K22" s="20"/>
      <c r="L22" s="20"/>
      <c r="M22" s="20"/>
      <c r="N22" s="20"/>
    </row>
    <row r="23" spans="1:14" s="5" customFormat="1">
      <c r="A23" s="14" t="s">
        <v>552</v>
      </c>
      <c r="B23" s="52"/>
      <c r="C23" s="20"/>
      <c r="D23" s="20"/>
      <c r="E23" s="20"/>
      <c r="F23" s="20"/>
      <c r="G23" s="20"/>
      <c r="H23" s="20"/>
      <c r="I23" s="20"/>
      <c r="J23" s="20"/>
      <c r="K23" s="20"/>
      <c r="L23" s="20"/>
      <c r="M23" s="20"/>
      <c r="N23" s="20"/>
    </row>
    <row r="24" spans="1:14" s="5" customFormat="1">
      <c r="A24" s="14" t="s">
        <v>553</v>
      </c>
      <c r="B24" s="52"/>
      <c r="C24" s="20"/>
      <c r="D24" s="20"/>
      <c r="E24" s="20"/>
      <c r="F24" s="20"/>
      <c r="G24" s="20"/>
      <c r="H24" s="20"/>
      <c r="I24" s="20"/>
      <c r="J24" s="20"/>
      <c r="K24" s="20"/>
      <c r="L24" s="20"/>
      <c r="M24" s="20"/>
      <c r="N24" s="20"/>
    </row>
    <row r="25" spans="1:14" s="5" customFormat="1">
      <c r="A25" s="14" t="s">
        <v>554</v>
      </c>
      <c r="B25" s="52"/>
      <c r="C25" s="20"/>
      <c r="D25" s="20"/>
      <c r="E25" s="20"/>
      <c r="F25" s="20"/>
      <c r="G25" s="20"/>
      <c r="H25" s="20"/>
      <c r="I25" s="20"/>
      <c r="J25" s="20"/>
      <c r="K25" s="20"/>
      <c r="L25" s="20"/>
      <c r="M25" s="20"/>
      <c r="N25" s="20"/>
    </row>
    <row r="26" spans="1:14" s="5" customFormat="1">
      <c r="A26" s="14" t="s">
        <v>555</v>
      </c>
      <c r="B26" s="52"/>
      <c r="C26" s="20"/>
      <c r="D26" s="20"/>
      <c r="E26" s="20"/>
      <c r="F26" s="20"/>
      <c r="G26" s="20"/>
      <c r="H26" s="20"/>
      <c r="I26" s="20"/>
      <c r="J26" s="20"/>
      <c r="K26" s="20"/>
      <c r="L26" s="20"/>
      <c r="M26" s="20"/>
      <c r="N26" s="20"/>
    </row>
    <row r="27" spans="1:14" s="5" customFormat="1">
      <c r="A27" s="14" t="s">
        <v>556</v>
      </c>
      <c r="B27" s="52"/>
      <c r="C27" s="20"/>
      <c r="D27" s="20"/>
      <c r="E27" s="20"/>
      <c r="F27" s="20"/>
      <c r="G27" s="20"/>
      <c r="H27" s="20"/>
      <c r="I27" s="20"/>
      <c r="J27" s="20"/>
      <c r="K27" s="20"/>
      <c r="L27" s="20"/>
      <c r="M27" s="20"/>
      <c r="N27" s="20"/>
    </row>
    <row r="28" spans="1:14" s="5" customFormat="1">
      <c r="A28" s="14" t="s">
        <v>560</v>
      </c>
      <c r="B28" s="52"/>
      <c r="C28" s="20"/>
      <c r="D28" s="20"/>
      <c r="E28" s="20"/>
      <c r="F28" s="20"/>
      <c r="G28" s="20"/>
      <c r="H28" s="20"/>
      <c r="I28" s="20"/>
      <c r="J28" s="20"/>
      <c r="K28" s="20"/>
      <c r="L28" s="20"/>
      <c r="M28" s="20"/>
      <c r="N28" s="20"/>
    </row>
    <row r="29" spans="1:14" s="5" customFormat="1">
      <c r="A29" s="14" t="s">
        <v>561</v>
      </c>
      <c r="B29" s="52"/>
      <c r="C29" s="20"/>
      <c r="D29" s="20"/>
      <c r="E29" s="20"/>
      <c r="F29" s="20"/>
      <c r="G29" s="20"/>
      <c r="H29" s="20"/>
      <c r="I29" s="20"/>
      <c r="J29" s="20"/>
      <c r="K29" s="20"/>
      <c r="L29" s="20"/>
      <c r="M29" s="20"/>
      <c r="N29" s="20"/>
    </row>
    <row r="30" spans="1:14" s="5" customFormat="1">
      <c r="A30" s="14" t="s">
        <v>559</v>
      </c>
      <c r="B30" s="52"/>
      <c r="C30" s="20"/>
      <c r="D30" s="20"/>
      <c r="E30" s="20"/>
      <c r="F30" s="20"/>
      <c r="G30" s="20"/>
      <c r="H30" s="20"/>
      <c r="I30" s="20"/>
      <c r="J30" s="20"/>
      <c r="K30" s="20"/>
      <c r="L30" s="20"/>
      <c r="M30" s="20"/>
      <c r="N30" s="20"/>
    </row>
    <row r="31" spans="1:14" s="5" customFormat="1">
      <c r="A31" s="14" t="s">
        <v>664</v>
      </c>
      <c r="B31" s="51"/>
      <c r="C31" s="21"/>
      <c r="D31" s="21"/>
      <c r="E31" s="21"/>
      <c r="F31" s="21"/>
      <c r="G31" s="21"/>
      <c r="H31" s="21"/>
      <c r="I31" s="21"/>
      <c r="J31" s="21"/>
      <c r="K31" s="21"/>
      <c r="L31" s="21"/>
      <c r="M31" s="21"/>
      <c r="N31" s="21"/>
    </row>
    <row r="32" spans="1:14" s="5" customFormat="1">
      <c r="A32" s="11" t="s">
        <v>562</v>
      </c>
      <c r="B32" s="13">
        <f t="shared" ref="B32:H32" si="3">SUM(B33:B37)</f>
        <v>0</v>
      </c>
      <c r="C32" s="13">
        <f t="shared" si="3"/>
        <v>0</v>
      </c>
      <c r="D32" s="13">
        <f t="shared" si="3"/>
        <v>0</v>
      </c>
      <c r="E32" s="13">
        <f t="shared" si="3"/>
        <v>0</v>
      </c>
      <c r="F32" s="13">
        <f t="shared" si="3"/>
        <v>0</v>
      </c>
      <c r="G32" s="13">
        <f t="shared" si="3"/>
        <v>0</v>
      </c>
      <c r="H32" s="13">
        <f t="shared" si="3"/>
        <v>0</v>
      </c>
      <c r="I32" s="13">
        <f t="shared" ref="I32:N32" si="4">SUM(I33:I35)</f>
        <v>0</v>
      </c>
      <c r="J32" s="13">
        <f t="shared" si="4"/>
        <v>0</v>
      </c>
      <c r="K32" s="13">
        <f t="shared" si="4"/>
        <v>0</v>
      </c>
      <c r="L32" s="13">
        <f t="shared" si="4"/>
        <v>0</v>
      </c>
      <c r="M32" s="13">
        <f t="shared" si="4"/>
        <v>0</v>
      </c>
      <c r="N32" s="13">
        <f t="shared" si="4"/>
        <v>0</v>
      </c>
    </row>
    <row r="33" spans="1:14" s="5" customFormat="1">
      <c r="A33" s="22" t="s">
        <v>563</v>
      </c>
      <c r="B33" s="51"/>
      <c r="C33" s="16"/>
      <c r="D33" s="16"/>
      <c r="E33" s="16"/>
      <c r="F33" s="16"/>
      <c r="G33" s="16"/>
      <c r="H33" s="16"/>
      <c r="I33" s="16"/>
      <c r="J33" s="16"/>
      <c r="K33" s="16"/>
      <c r="L33" s="16"/>
      <c r="M33" s="16"/>
      <c r="N33" s="16"/>
    </row>
    <row r="34" spans="1:14" s="5" customFormat="1">
      <c r="A34" s="22" t="s">
        <v>564</v>
      </c>
      <c r="B34" s="51"/>
      <c r="C34" s="16"/>
      <c r="D34" s="16"/>
      <c r="E34" s="16"/>
      <c r="F34" s="16"/>
      <c r="G34" s="16"/>
      <c r="H34" s="16"/>
      <c r="I34" s="16"/>
      <c r="J34" s="16"/>
      <c r="K34" s="16"/>
      <c r="L34" s="16"/>
      <c r="M34" s="16"/>
      <c r="N34" s="16"/>
    </row>
    <row r="35" spans="1:14" s="5" customFormat="1">
      <c r="A35" s="59" t="s">
        <v>565</v>
      </c>
      <c r="B35" s="60"/>
      <c r="C35" s="62"/>
      <c r="D35" s="62"/>
      <c r="E35" s="62"/>
      <c r="F35" s="62"/>
      <c r="G35" s="62"/>
      <c r="H35" s="62"/>
      <c r="I35" s="62"/>
      <c r="J35" s="62"/>
      <c r="K35" s="62"/>
      <c r="L35" s="62"/>
      <c r="M35" s="62"/>
      <c r="N35" s="62"/>
    </row>
    <row r="36" spans="1:14" s="5" customFormat="1">
      <c r="A36" s="59" t="s">
        <v>566</v>
      </c>
      <c r="B36" s="60"/>
      <c r="C36" s="23"/>
      <c r="D36" s="23"/>
      <c r="E36" s="23"/>
      <c r="F36" s="23"/>
      <c r="G36" s="23"/>
      <c r="H36" s="23"/>
      <c r="I36" s="23"/>
      <c r="J36" s="23"/>
      <c r="K36" s="23"/>
      <c r="L36" s="23"/>
      <c r="M36" s="23"/>
      <c r="N36" s="23"/>
    </row>
    <row r="37" spans="1:14" s="5" customFormat="1">
      <c r="A37" s="22" t="s">
        <v>567</v>
      </c>
      <c r="B37" s="51"/>
      <c r="C37" s="23"/>
      <c r="D37" s="23"/>
      <c r="E37" s="23"/>
      <c r="F37" s="23"/>
      <c r="G37" s="23"/>
      <c r="H37" s="23"/>
      <c r="I37" s="23"/>
      <c r="J37" s="23"/>
      <c r="K37" s="23"/>
      <c r="L37" s="23"/>
      <c r="M37" s="23"/>
      <c r="N37" s="23"/>
    </row>
    <row r="38" spans="1:14" s="5" customFormat="1">
      <c r="A38" s="11" t="s">
        <v>568</v>
      </c>
      <c r="B38" s="13">
        <f t="shared" ref="B38:N38" si="5">B39-B43</f>
        <v>0</v>
      </c>
      <c r="C38" s="13">
        <f t="shared" si="5"/>
        <v>0</v>
      </c>
      <c r="D38" s="13">
        <f t="shared" si="5"/>
        <v>0</v>
      </c>
      <c r="E38" s="13">
        <f>E39-E43</f>
        <v>0</v>
      </c>
      <c r="F38" s="13">
        <f t="shared" si="5"/>
        <v>0</v>
      </c>
      <c r="G38" s="13">
        <f t="shared" si="5"/>
        <v>0</v>
      </c>
      <c r="H38" s="13">
        <f t="shared" si="5"/>
        <v>0</v>
      </c>
      <c r="I38" s="13">
        <f t="shared" si="5"/>
        <v>0</v>
      </c>
      <c r="J38" s="13">
        <f t="shared" si="5"/>
        <v>0</v>
      </c>
      <c r="K38" s="13">
        <f t="shared" si="5"/>
        <v>0</v>
      </c>
      <c r="L38" s="13">
        <f t="shared" si="5"/>
        <v>0</v>
      </c>
      <c r="M38" s="13">
        <f t="shared" si="5"/>
        <v>0</v>
      </c>
      <c r="N38" s="13">
        <f t="shared" si="5"/>
        <v>0</v>
      </c>
    </row>
    <row r="39" spans="1:14" s="5" customFormat="1">
      <c r="A39" s="22" t="s">
        <v>569</v>
      </c>
      <c r="B39" s="51"/>
      <c r="C39" s="16"/>
      <c r="D39" s="16"/>
      <c r="E39" s="16"/>
      <c r="F39" s="16"/>
      <c r="G39" s="16"/>
      <c r="H39" s="16"/>
      <c r="I39" s="16"/>
      <c r="J39" s="16"/>
      <c r="K39" s="16"/>
      <c r="L39" s="16"/>
      <c r="M39" s="16"/>
      <c r="N39" s="16"/>
    </row>
    <row r="40" spans="1:14" s="5" customFormat="1">
      <c r="A40" s="22" t="s">
        <v>570</v>
      </c>
      <c r="B40" s="16"/>
      <c r="C40" s="16"/>
      <c r="D40" s="16"/>
      <c r="E40" s="16"/>
      <c r="F40" s="16"/>
      <c r="G40" s="16"/>
      <c r="H40" s="16"/>
      <c r="I40" s="16"/>
      <c r="J40" s="16"/>
      <c r="K40" s="16"/>
      <c r="L40" s="16"/>
      <c r="M40" s="16"/>
      <c r="N40" s="16"/>
    </row>
    <row r="41" spans="1:14" s="5" customFormat="1">
      <c r="A41" s="22" t="s">
        <v>571</v>
      </c>
      <c r="B41" s="16"/>
      <c r="C41" s="16"/>
      <c r="D41" s="16"/>
      <c r="E41" s="16"/>
      <c r="F41" s="16"/>
      <c r="G41" s="16"/>
      <c r="H41" s="16"/>
      <c r="I41" s="16"/>
      <c r="J41" s="16"/>
      <c r="K41" s="16"/>
      <c r="L41" s="16"/>
      <c r="M41" s="16"/>
      <c r="N41" s="16"/>
    </row>
    <row r="42" spans="1:14" s="5" customFormat="1">
      <c r="A42" s="935" t="s">
        <v>606</v>
      </c>
      <c r="B42" s="16"/>
      <c r="C42" s="16"/>
      <c r="D42" s="16"/>
      <c r="E42" s="16"/>
      <c r="F42" s="16"/>
      <c r="G42" s="16"/>
      <c r="H42" s="16"/>
      <c r="I42" s="23"/>
      <c r="J42" s="23"/>
      <c r="K42" s="23"/>
      <c r="L42" s="23"/>
      <c r="M42" s="23"/>
      <c r="N42" s="23"/>
    </row>
    <row r="43" spans="1:14" s="5" customFormat="1">
      <c r="A43" s="22" t="s">
        <v>572</v>
      </c>
      <c r="B43" s="53"/>
      <c r="C43" s="16"/>
      <c r="D43" s="16"/>
      <c r="E43" s="16"/>
      <c r="F43" s="16"/>
      <c r="G43" s="16"/>
      <c r="H43" s="16"/>
      <c r="I43" s="16"/>
      <c r="J43" s="16"/>
      <c r="K43" s="16"/>
      <c r="L43" s="16"/>
      <c r="M43" s="16"/>
      <c r="N43" s="16"/>
    </row>
    <row r="44" spans="1:14" s="5" customFormat="1">
      <c r="A44" s="936" t="s">
        <v>605</v>
      </c>
      <c r="B44" s="16"/>
      <c r="C44" s="16"/>
      <c r="D44" s="16"/>
      <c r="E44" s="16"/>
      <c r="F44" s="16"/>
      <c r="G44" s="16"/>
      <c r="H44" s="16"/>
      <c r="I44" s="16"/>
      <c r="J44" s="16"/>
      <c r="K44" s="16"/>
      <c r="L44" s="16"/>
      <c r="M44" s="16"/>
      <c r="N44" s="16"/>
    </row>
    <row r="45" spans="1:14" s="5" customFormat="1">
      <c r="A45" s="25" t="s">
        <v>573</v>
      </c>
      <c r="B45" s="16"/>
      <c r="C45" s="16"/>
      <c r="D45" s="16"/>
      <c r="E45" s="16"/>
      <c r="F45" s="16"/>
      <c r="G45" s="16"/>
      <c r="H45" s="16"/>
      <c r="I45" s="16"/>
      <c r="J45" s="16"/>
      <c r="K45" s="16"/>
      <c r="L45" s="16"/>
      <c r="M45" s="16"/>
      <c r="N45" s="16"/>
    </row>
    <row r="46" spans="1:14" s="5" customFormat="1">
      <c r="A46" s="26" t="s">
        <v>574</v>
      </c>
      <c r="B46" s="28">
        <f t="shared" ref="B46:N46" si="6">B8+B32+B38</f>
        <v>0</v>
      </c>
      <c r="C46" s="28">
        <f t="shared" si="6"/>
        <v>0</v>
      </c>
      <c r="D46" s="28">
        <f t="shared" si="6"/>
        <v>0</v>
      </c>
      <c r="E46" s="28">
        <f>E8+E32+E38</f>
        <v>0</v>
      </c>
      <c r="F46" s="28">
        <f t="shared" si="6"/>
        <v>0</v>
      </c>
      <c r="G46" s="28">
        <f t="shared" si="6"/>
        <v>0</v>
      </c>
      <c r="H46" s="28">
        <f t="shared" si="6"/>
        <v>0</v>
      </c>
      <c r="I46" s="28">
        <f t="shared" si="6"/>
        <v>0</v>
      </c>
      <c r="J46" s="28">
        <f t="shared" si="6"/>
        <v>0</v>
      </c>
      <c r="K46" s="28">
        <f t="shared" si="6"/>
        <v>0</v>
      </c>
      <c r="L46" s="28">
        <f t="shared" si="6"/>
        <v>0</v>
      </c>
      <c r="M46" s="28">
        <f t="shared" si="6"/>
        <v>0</v>
      </c>
      <c r="N46" s="28">
        <f t="shared" si="6"/>
        <v>0</v>
      </c>
    </row>
    <row r="47" spans="1:14" s="5" customFormat="1">
      <c r="A47" s="29" t="s">
        <v>575</v>
      </c>
      <c r="B47" s="55"/>
      <c r="C47" s="31">
        <f>B47+C46-C48</f>
        <v>0</v>
      </c>
      <c r="D47" s="871">
        <f>C47+D46-D48+C48</f>
        <v>0</v>
      </c>
      <c r="E47" s="871">
        <f>D47+E46-E48+D48</f>
        <v>0</v>
      </c>
      <c r="F47" s="871">
        <f>E47+F46-F48+E48</f>
        <v>0</v>
      </c>
      <c r="G47" s="871">
        <f>F47+G46-G48+F48</f>
        <v>0</v>
      </c>
      <c r="H47" s="871">
        <f>G47+H46-H48+G48</f>
        <v>0</v>
      </c>
      <c r="I47" s="31">
        <f>$B$47+I46-I48</f>
        <v>0</v>
      </c>
      <c r="J47" s="871">
        <f>I47+J46-J48+I48</f>
        <v>0</v>
      </c>
      <c r="K47" s="871">
        <f>J47+K46-K48+J48</f>
        <v>0</v>
      </c>
      <c r="L47" s="871">
        <f>K47+L46-L48+K48</f>
        <v>0</v>
      </c>
      <c r="M47" s="871">
        <f>L47+M46-M48+L48</f>
        <v>0</v>
      </c>
      <c r="N47" s="871">
        <f>M47+N46-N48+M48</f>
        <v>0</v>
      </c>
    </row>
    <row r="48" spans="1:14" s="5" customFormat="1">
      <c r="A48" s="32" t="s">
        <v>576</v>
      </c>
      <c r="B48" s="42"/>
      <c r="C48" s="47"/>
      <c r="D48" s="47"/>
      <c r="E48" s="47"/>
      <c r="F48" s="47"/>
      <c r="G48" s="47"/>
      <c r="H48" s="47"/>
      <c r="I48" s="47"/>
      <c r="J48" s="47"/>
      <c r="K48" s="47"/>
      <c r="L48" s="47"/>
      <c r="M48" s="47"/>
      <c r="N48" s="47"/>
    </row>
    <row r="49" spans="1:14" s="5" customFormat="1">
      <c r="A49" s="35" t="s">
        <v>577</v>
      </c>
      <c r="B49" s="63"/>
      <c r="C49" s="37"/>
      <c r="D49" s="37"/>
      <c r="E49" s="37"/>
      <c r="F49" s="37"/>
      <c r="G49" s="37"/>
      <c r="H49" s="37"/>
      <c r="I49" s="37"/>
      <c r="J49" s="37"/>
      <c r="K49" s="37"/>
      <c r="L49" s="37"/>
      <c r="M49" s="37"/>
      <c r="N49" s="37"/>
    </row>
    <row r="50" spans="1:14" s="5" customFormat="1">
      <c r="A50" s="38" t="s">
        <v>578</v>
      </c>
      <c r="B50" s="64"/>
      <c r="C50" s="40"/>
      <c r="D50" s="40"/>
      <c r="E50" s="40"/>
      <c r="F50" s="40"/>
      <c r="G50" s="40"/>
      <c r="H50" s="40"/>
      <c r="I50" s="40"/>
      <c r="J50" s="40"/>
      <c r="K50" s="40"/>
      <c r="L50" s="40"/>
      <c r="M50" s="40"/>
      <c r="N50" s="40"/>
    </row>
    <row r="51" spans="1:14">
      <c r="A51" s="26" t="s">
        <v>579</v>
      </c>
      <c r="B51" s="65"/>
      <c r="C51" s="42"/>
      <c r="D51" s="42"/>
      <c r="E51" s="42"/>
      <c r="F51" s="42"/>
      <c r="G51" s="42"/>
      <c r="H51" s="42"/>
      <c r="I51" s="42"/>
      <c r="J51" s="42"/>
      <c r="K51" s="42"/>
      <c r="L51" s="42"/>
      <c r="M51" s="42"/>
      <c r="N51" s="42"/>
    </row>
    <row r="52" spans="1:14">
      <c r="A52" s="35" t="s">
        <v>580</v>
      </c>
      <c r="B52" s="66"/>
      <c r="C52" s="44">
        <f>C47+C51</f>
        <v>0</v>
      </c>
      <c r="D52" s="44">
        <f>C52+D51+IF(SUM($C51:C$51)=0,D46,D8-D45)</f>
        <v>0</v>
      </c>
      <c r="E52" s="44">
        <f>D52+E51+IF(SUM($C51:D$51)=0,E46,E8-E45)</f>
        <v>0</v>
      </c>
      <c r="F52" s="44">
        <f>E52+F51+IF(SUM($C51:E$51)=0,F46,F8-F45)</f>
        <v>0</v>
      </c>
      <c r="G52" s="44">
        <f>F52+G51+IF(SUM($C51:F$51)=0,G46,G8-G45)</f>
        <v>0</v>
      </c>
      <c r="H52" s="44">
        <f>G52+H51+IF(SUM($C51:G$51)=0,H46,H8-H45)</f>
        <v>0</v>
      </c>
      <c r="I52" s="44">
        <f>I47+I51</f>
        <v>0</v>
      </c>
      <c r="J52" s="44">
        <f>I52+J51+IF(SUM($I51:I$51)=0,J46,J8-J45)</f>
        <v>0</v>
      </c>
      <c r="K52" s="44">
        <f>J52+K51+IF(SUM($I51:J$51)=0,K46,K8-K45)</f>
        <v>0</v>
      </c>
      <c r="L52" s="44">
        <f>K52+L51+IF(SUM($I51:K$51)=0,L46,L8-L45)</f>
        <v>0</v>
      </c>
      <c r="M52" s="44">
        <f>L52+M51+IF(SUM($I51:L$51)=0,M46,M8-M45)</f>
        <v>0</v>
      </c>
      <c r="N52" s="44">
        <f>M52+N51+IF(SUM($I51:M$51)=0,N46,N8-N45)</f>
        <v>0</v>
      </c>
    </row>
    <row r="53" spans="1:14">
      <c r="A53" s="35" t="s">
        <v>581</v>
      </c>
      <c r="B53" s="67"/>
      <c r="C53" s="37"/>
      <c r="D53" s="37"/>
      <c r="E53" s="37"/>
      <c r="F53" s="37"/>
      <c r="G53" s="37"/>
      <c r="H53" s="37"/>
      <c r="I53" s="37"/>
      <c r="J53" s="37"/>
      <c r="K53" s="37"/>
      <c r="L53" s="37"/>
      <c r="M53" s="37"/>
      <c r="N53" s="37"/>
    </row>
    <row r="54" spans="1:14">
      <c r="A54" s="38" t="s">
        <v>582</v>
      </c>
      <c r="B54" s="68"/>
      <c r="C54" s="40"/>
      <c r="D54" s="40"/>
      <c r="E54" s="40"/>
      <c r="F54" s="40"/>
      <c r="G54" s="40"/>
      <c r="H54" s="40"/>
      <c r="I54" s="40"/>
      <c r="J54" s="40"/>
      <c r="K54" s="40"/>
      <c r="L54" s="40"/>
      <c r="M54" s="40"/>
      <c r="N54" s="40"/>
    </row>
    <row r="55" spans="1:14">
      <c r="A55" s="26" t="s">
        <v>583</v>
      </c>
      <c r="B55" s="65"/>
      <c r="C55" s="47"/>
      <c r="D55" s="47"/>
      <c r="E55" s="47"/>
      <c r="F55" s="47"/>
      <c r="G55" s="47"/>
      <c r="H55" s="47"/>
      <c r="I55" s="47"/>
      <c r="J55" s="47"/>
      <c r="K55" s="47"/>
      <c r="L55" s="47"/>
      <c r="M55" s="47"/>
      <c r="N55" s="47"/>
    </row>
    <row r="56" spans="1:14">
      <c r="A56" s="35" t="s">
        <v>584</v>
      </c>
      <c r="B56" s="66"/>
      <c r="C56" s="44">
        <f>C52+SUM($C$55:C$55)</f>
        <v>0</v>
      </c>
      <c r="D56" s="44">
        <f>D52+SUM($C$55:D$55)</f>
        <v>0</v>
      </c>
      <c r="E56" s="44">
        <f>E52+SUM($C$55:E$55)</f>
        <v>0</v>
      </c>
      <c r="F56" s="44">
        <f>F52+SUM($C$55:F$55)</f>
        <v>0</v>
      </c>
      <c r="G56" s="44">
        <f>G52+SUM($C$55:G$55)</f>
        <v>0</v>
      </c>
      <c r="H56" s="44">
        <f>H52+SUM($C$55:H$55)</f>
        <v>0</v>
      </c>
      <c r="I56" s="44">
        <f>I52+SUM(I$55:I$55)</f>
        <v>0</v>
      </c>
      <c r="J56" s="44">
        <f>J52+SUM($I$55:J$55)</f>
        <v>0</v>
      </c>
      <c r="K56" s="44">
        <f>K52+SUM($I$55:K$55)</f>
        <v>0</v>
      </c>
      <c r="L56" s="44">
        <f>L52+SUM($I$55:L$55)</f>
        <v>0</v>
      </c>
      <c r="M56" s="44">
        <f>M52+SUM($I$55:M$55)</f>
        <v>0</v>
      </c>
      <c r="N56" s="44">
        <f>N52+SUM($I$55:N$55)</f>
        <v>0</v>
      </c>
    </row>
  </sheetData>
  <sheetProtection formatCells="0" formatColumns="0" formatRows="0"/>
  <protectedRanges>
    <protectedRange sqref="G48 M48" name="区域13" securityDescriptor=""/>
    <protectedRange sqref="C49:N51" name="区域11" securityDescriptor=""/>
    <protectedRange sqref="H3:L3" name="区域1" securityDescriptor=""/>
    <protectedRange sqref="B10:N19" name="区域2" securityDescriptor=""/>
    <protectedRange sqref="B21:N31" name="区域3" securityDescriptor=""/>
    <protectedRange sqref="B33:H37" name="区域4" securityDescriptor=""/>
    <protectedRange sqref="I33:N35" name="区域5" securityDescriptor=""/>
    <protectedRange sqref="B39:N45" name="区域6" securityDescriptor=""/>
    <protectedRange sqref="B47:B50" name="区域7" securityDescriptor=""/>
    <protectedRange sqref="C51:N51 C53:N55" name="区域8" securityDescriptor=""/>
    <protectedRange sqref="D2:E2 G2:H2" name="区域1_1" securityDescriptor=""/>
    <protectedRange sqref="F2" name="区域1_1_1" securityDescriptor=""/>
  </protectedRanges>
  <mergeCells count="12">
    <mergeCell ref="A1:N1"/>
    <mergeCell ref="C6:F6"/>
    <mergeCell ref="I6:L6"/>
    <mergeCell ref="A4:A5"/>
    <mergeCell ref="A6:A7"/>
    <mergeCell ref="G6:G7"/>
    <mergeCell ref="H6:H7"/>
    <mergeCell ref="M6:M7"/>
    <mergeCell ref="N6:N7"/>
    <mergeCell ref="I4:N5"/>
    <mergeCell ref="C4:H5"/>
    <mergeCell ref="B4:B7"/>
  </mergeCells>
  <phoneticPr fontId="45" type="noConversion"/>
  <dataValidations count="1">
    <dataValidation showInputMessage="1" showErrorMessage="1" sqref="H2"/>
  </dataValidations>
  <pageMargins left="0.70833333333333304" right="0.70833333333333304" top="0.74791666666666701" bottom="0.74791666666666701" header="0.31458333333333299" footer="0.31458333333333299"/>
  <pageSetup paperSize="9" scale="51" orientation="landscape" r:id="rId1"/>
  <drawing r:id="rId2"/>
</worksheet>
</file>

<file path=xl/worksheets/sheet15.xml><?xml version="1.0" encoding="utf-8"?>
<worksheet xmlns="http://schemas.openxmlformats.org/spreadsheetml/2006/main" xmlns:r="http://schemas.openxmlformats.org/officeDocument/2006/relationships">
  <sheetPr>
    <pageSetUpPr fitToPage="1"/>
  </sheetPr>
  <dimension ref="A1:N48"/>
  <sheetViews>
    <sheetView view="pageBreakPreview" zoomScale="70" zoomScaleSheetLayoutView="70" workbookViewId="0">
      <selection activeCell="A45" sqref="A45"/>
    </sheetView>
  </sheetViews>
  <sheetFormatPr defaultColWidth="8.625" defaultRowHeight="16.5"/>
  <cols>
    <col min="1" max="1" width="43.625" customWidth="1"/>
    <col min="2" max="2" width="14.625" customWidth="1"/>
    <col min="3" max="6" width="10.875" customWidth="1"/>
    <col min="7" max="8" width="13.625" customWidth="1"/>
    <col min="9" max="12" width="10.875" customWidth="1"/>
    <col min="13" max="14" width="13.625" customWidth="1"/>
    <col min="15" max="16384" width="8.625" style="6"/>
  </cols>
  <sheetData>
    <row r="1" spans="1:14" ht="24.75">
      <c r="A1" s="1022" t="s">
        <v>585</v>
      </c>
      <c r="B1" s="1022"/>
      <c r="C1" s="1022"/>
      <c r="D1" s="1022"/>
      <c r="E1" s="1022"/>
      <c r="F1" s="1022"/>
      <c r="G1" s="1022"/>
      <c r="H1" s="1022"/>
      <c r="I1" s="1022"/>
      <c r="J1" s="1022"/>
      <c r="K1" s="1022"/>
      <c r="L1" s="1022"/>
      <c r="M1" s="1022"/>
      <c r="N1" s="1022"/>
    </row>
    <row r="2" spans="1:14" s="5" customFormat="1">
      <c r="A2" s="2" t="str">
        <f>'表1-1 资产配置状况'!A2</f>
        <v>公司名称：</v>
      </c>
      <c r="B2" s="2"/>
      <c r="C2" s="7"/>
      <c r="D2" s="931" t="str">
        <f>封面!$D$21</f>
        <v xml:space="preserve"> 年 月 日</v>
      </c>
      <c r="E2" s="671"/>
      <c r="F2" s="671"/>
      <c r="G2" s="671"/>
      <c r="H2" s="671"/>
      <c r="I2" s="671"/>
      <c r="J2" s="7"/>
      <c r="K2" s="9"/>
      <c r="L2" s="2"/>
      <c r="M2" s="2"/>
      <c r="N2" s="48"/>
    </row>
    <row r="3" spans="1:14" s="5" customFormat="1">
      <c r="A3" s="2" t="s">
        <v>586</v>
      </c>
      <c r="B3" s="2"/>
      <c r="C3" s="7"/>
      <c r="D3" s="7"/>
      <c r="E3" s="1177"/>
      <c r="F3" s="1177"/>
      <c r="G3" s="1177"/>
      <c r="H3" s="1177"/>
      <c r="I3" s="7"/>
      <c r="J3" s="7"/>
      <c r="K3" s="7"/>
      <c r="L3" s="49"/>
      <c r="M3" s="7"/>
      <c r="N3" s="61" t="s">
        <v>139</v>
      </c>
    </row>
    <row r="4" spans="1:14" s="5" customFormat="1" ht="15" customHeight="1">
      <c r="A4" s="1159" t="s">
        <v>539</v>
      </c>
      <c r="B4" s="1176" t="s">
        <v>542</v>
      </c>
      <c r="C4" s="1176" t="s">
        <v>519</v>
      </c>
      <c r="D4" s="1176"/>
      <c r="E4" s="1176"/>
      <c r="F4" s="1176"/>
      <c r="G4" s="1176"/>
      <c r="H4" s="1176"/>
      <c r="I4" s="1164" t="s">
        <v>540</v>
      </c>
      <c r="J4" s="1165"/>
      <c r="K4" s="1165"/>
      <c r="L4" s="1165"/>
      <c r="M4" s="1165"/>
      <c r="N4" s="1166"/>
    </row>
    <row r="5" spans="1:14" s="5" customFormat="1">
      <c r="A5" s="1159"/>
      <c r="B5" s="1176"/>
      <c r="C5" s="1176"/>
      <c r="D5" s="1176"/>
      <c r="E5" s="1176"/>
      <c r="F5" s="1176"/>
      <c r="G5" s="1176"/>
      <c r="H5" s="1176"/>
      <c r="I5" s="1167"/>
      <c r="J5" s="1168"/>
      <c r="K5" s="1168"/>
      <c r="L5" s="1168"/>
      <c r="M5" s="1168"/>
      <c r="N5" s="1169"/>
    </row>
    <row r="6" spans="1:14" s="5" customFormat="1" ht="15.95" customHeight="1">
      <c r="A6" s="1178" t="s">
        <v>541</v>
      </c>
      <c r="B6" s="1176"/>
      <c r="C6" s="1156" t="s">
        <v>345</v>
      </c>
      <c r="D6" s="1157"/>
      <c r="E6" s="1157"/>
      <c r="F6" s="1158"/>
      <c r="G6" s="1160" t="s">
        <v>543</v>
      </c>
      <c r="H6" s="1162" t="s">
        <v>544</v>
      </c>
      <c r="I6" s="1156" t="s">
        <v>345</v>
      </c>
      <c r="J6" s="1157"/>
      <c r="K6" s="1157"/>
      <c r="L6" s="1158"/>
      <c r="M6" s="1160" t="s">
        <v>543</v>
      </c>
      <c r="N6" s="1162" t="s">
        <v>544</v>
      </c>
    </row>
    <row r="7" spans="1:14" s="5" customFormat="1">
      <c r="A7" s="1179"/>
      <c r="B7" s="1176"/>
      <c r="C7" s="903" t="s">
        <v>545</v>
      </c>
      <c r="D7" s="903" t="s">
        <v>546</v>
      </c>
      <c r="E7" s="903" t="s">
        <v>547</v>
      </c>
      <c r="F7" s="903" t="s">
        <v>548</v>
      </c>
      <c r="G7" s="1161"/>
      <c r="H7" s="1163"/>
      <c r="I7" s="10" t="s">
        <v>545</v>
      </c>
      <c r="J7" s="10" t="s">
        <v>546</v>
      </c>
      <c r="K7" s="10" t="s">
        <v>547</v>
      </c>
      <c r="L7" s="10" t="s">
        <v>548</v>
      </c>
      <c r="M7" s="1161"/>
      <c r="N7" s="1163"/>
    </row>
    <row r="8" spans="1:14" s="5" customFormat="1">
      <c r="A8" s="11" t="s">
        <v>549</v>
      </c>
      <c r="B8" s="13">
        <f t="shared" ref="B8:N8" si="0">B9+B20+B31</f>
        <v>0</v>
      </c>
      <c r="C8" s="13">
        <f t="shared" si="0"/>
        <v>0</v>
      </c>
      <c r="D8" s="13">
        <f t="shared" si="0"/>
        <v>0</v>
      </c>
      <c r="E8" s="13">
        <f t="shared" si="0"/>
        <v>0</v>
      </c>
      <c r="F8" s="13">
        <f t="shared" si="0"/>
        <v>0</v>
      </c>
      <c r="G8" s="13">
        <f t="shared" si="0"/>
        <v>0</v>
      </c>
      <c r="H8" s="13">
        <f t="shared" si="0"/>
        <v>0</v>
      </c>
      <c r="I8" s="13">
        <f t="shared" si="0"/>
        <v>0</v>
      </c>
      <c r="J8" s="13">
        <f t="shared" si="0"/>
        <v>0</v>
      </c>
      <c r="K8" s="13">
        <f t="shared" si="0"/>
        <v>0</v>
      </c>
      <c r="L8" s="13">
        <f t="shared" si="0"/>
        <v>0</v>
      </c>
      <c r="M8" s="13">
        <f t="shared" si="0"/>
        <v>0</v>
      </c>
      <c r="N8" s="13">
        <f t="shared" si="0"/>
        <v>0</v>
      </c>
    </row>
    <row r="9" spans="1:14" s="5" customFormat="1">
      <c r="A9" s="14" t="s">
        <v>662</v>
      </c>
      <c r="B9" s="13">
        <f t="shared" ref="B9:N9" si="1">B10-B11-B13-B14-B15-B16-B19</f>
        <v>0</v>
      </c>
      <c r="C9" s="13">
        <f t="shared" si="1"/>
        <v>0</v>
      </c>
      <c r="D9" s="13">
        <f t="shared" si="1"/>
        <v>0</v>
      </c>
      <c r="E9" s="13">
        <f t="shared" si="1"/>
        <v>0</v>
      </c>
      <c r="F9" s="13">
        <f t="shared" si="1"/>
        <v>0</v>
      </c>
      <c r="G9" s="13">
        <f t="shared" si="1"/>
        <v>0</v>
      </c>
      <c r="H9" s="13">
        <f t="shared" si="1"/>
        <v>0</v>
      </c>
      <c r="I9" s="13">
        <f t="shared" si="1"/>
        <v>0</v>
      </c>
      <c r="J9" s="13">
        <f t="shared" si="1"/>
        <v>0</v>
      </c>
      <c r="K9" s="13">
        <f t="shared" si="1"/>
        <v>0</v>
      </c>
      <c r="L9" s="13">
        <f t="shared" si="1"/>
        <v>0</v>
      </c>
      <c r="M9" s="13">
        <f t="shared" si="1"/>
        <v>0</v>
      </c>
      <c r="N9" s="13">
        <f t="shared" si="1"/>
        <v>0</v>
      </c>
    </row>
    <row r="10" spans="1:14" s="5" customFormat="1">
      <c r="A10" s="14" t="s">
        <v>550</v>
      </c>
      <c r="B10" s="51"/>
      <c r="C10" s="16"/>
      <c r="D10" s="16"/>
      <c r="E10" s="16"/>
      <c r="F10" s="16"/>
      <c r="G10" s="16"/>
      <c r="H10" s="16"/>
      <c r="I10" s="16"/>
      <c r="J10" s="16"/>
      <c r="K10" s="16"/>
      <c r="L10" s="16"/>
      <c r="M10" s="16"/>
      <c r="N10" s="16"/>
    </row>
    <row r="11" spans="1:14" s="5" customFormat="1">
      <c r="A11" s="14" t="s">
        <v>551</v>
      </c>
      <c r="B11" s="51"/>
      <c r="C11" s="16"/>
      <c r="D11" s="16"/>
      <c r="E11" s="16"/>
      <c r="F11" s="16"/>
      <c r="G11" s="16"/>
      <c r="H11" s="16"/>
      <c r="I11" s="16"/>
      <c r="J11" s="16"/>
      <c r="K11" s="16"/>
      <c r="L11" s="16"/>
      <c r="M11" s="16"/>
      <c r="N11" s="16"/>
    </row>
    <row r="12" spans="1:14" s="5" customFormat="1">
      <c r="A12" s="14" t="s">
        <v>552</v>
      </c>
      <c r="B12" s="51"/>
      <c r="C12" s="16"/>
      <c r="D12" s="16"/>
      <c r="E12" s="16"/>
      <c r="F12" s="16"/>
      <c r="G12" s="16"/>
      <c r="H12" s="16"/>
      <c r="I12" s="16"/>
      <c r="J12" s="16"/>
      <c r="K12" s="16"/>
      <c r="L12" s="16"/>
      <c r="M12" s="16"/>
      <c r="N12" s="16"/>
    </row>
    <row r="13" spans="1:14" s="5" customFormat="1">
      <c r="A13" s="14" t="s">
        <v>553</v>
      </c>
      <c r="B13" s="51"/>
      <c r="C13" s="16"/>
      <c r="D13" s="16"/>
      <c r="E13" s="16"/>
      <c r="F13" s="16"/>
      <c r="G13" s="16"/>
      <c r="H13" s="16"/>
      <c r="I13" s="16"/>
      <c r="J13" s="16"/>
      <c r="K13" s="16"/>
      <c r="L13" s="16"/>
      <c r="M13" s="16"/>
      <c r="N13" s="16"/>
    </row>
    <row r="14" spans="1:14" s="5" customFormat="1">
      <c r="A14" s="14" t="s">
        <v>554</v>
      </c>
      <c r="B14" s="51"/>
      <c r="C14" s="17"/>
      <c r="D14" s="17"/>
      <c r="E14" s="17"/>
      <c r="F14" s="17"/>
      <c r="G14" s="17"/>
      <c r="H14" s="17"/>
      <c r="I14" s="17"/>
      <c r="J14" s="17"/>
      <c r="K14" s="17"/>
      <c r="L14" s="17"/>
      <c r="M14" s="17"/>
      <c r="N14" s="17"/>
    </row>
    <row r="15" spans="1:14" s="5" customFormat="1">
      <c r="A15" s="14" t="s">
        <v>555</v>
      </c>
      <c r="B15" s="16"/>
      <c r="C15" s="16"/>
      <c r="D15" s="16"/>
      <c r="E15" s="16"/>
      <c r="F15" s="16"/>
      <c r="G15" s="16"/>
      <c r="H15" s="16"/>
      <c r="I15" s="16"/>
      <c r="J15" s="16"/>
      <c r="K15" s="16"/>
      <c r="L15" s="16"/>
      <c r="M15" s="16"/>
      <c r="N15" s="16"/>
    </row>
    <row r="16" spans="1:14" s="5" customFormat="1">
      <c r="A16" s="14" t="s">
        <v>556</v>
      </c>
      <c r="B16" s="51"/>
      <c r="C16" s="16"/>
      <c r="D16" s="16"/>
      <c r="E16" s="16"/>
      <c r="F16" s="16"/>
      <c r="G16" s="16"/>
      <c r="H16" s="16"/>
      <c r="I16" s="16"/>
      <c r="J16" s="16"/>
      <c r="K16" s="16"/>
      <c r="L16" s="16"/>
      <c r="M16" s="16"/>
      <c r="N16" s="16"/>
    </row>
    <row r="17" spans="1:14" s="5" customFormat="1">
      <c r="A17" s="14" t="s">
        <v>557</v>
      </c>
      <c r="B17" s="51"/>
      <c r="C17" s="16"/>
      <c r="D17" s="16"/>
      <c r="E17" s="16"/>
      <c r="F17" s="16"/>
      <c r="G17" s="16"/>
      <c r="H17" s="16"/>
      <c r="I17" s="16"/>
      <c r="J17" s="16"/>
      <c r="K17" s="16"/>
      <c r="L17" s="16"/>
      <c r="M17" s="16"/>
      <c r="N17" s="16"/>
    </row>
    <row r="18" spans="1:14" s="5" customFormat="1">
      <c r="A18" s="14" t="s">
        <v>558</v>
      </c>
      <c r="B18" s="51"/>
      <c r="C18" s="16"/>
      <c r="D18" s="16"/>
      <c r="E18" s="16"/>
      <c r="F18" s="16"/>
      <c r="G18" s="16"/>
      <c r="H18" s="16"/>
      <c r="I18" s="16"/>
      <c r="J18" s="16"/>
      <c r="K18" s="16"/>
      <c r="L18" s="16"/>
      <c r="M18" s="16"/>
      <c r="N18" s="16"/>
    </row>
    <row r="19" spans="1:14" s="5" customFormat="1">
      <c r="A19" s="14" t="s">
        <v>559</v>
      </c>
      <c r="B19" s="16"/>
      <c r="C19" s="16"/>
      <c r="D19" s="16"/>
      <c r="E19" s="16"/>
      <c r="F19" s="16"/>
      <c r="G19" s="16"/>
      <c r="H19" s="16"/>
      <c r="I19" s="16"/>
      <c r="J19" s="16"/>
      <c r="K19" s="16"/>
      <c r="L19" s="16"/>
      <c r="M19" s="16"/>
      <c r="N19" s="16"/>
    </row>
    <row r="20" spans="1:14" s="5" customFormat="1">
      <c r="A20" s="14" t="s">
        <v>663</v>
      </c>
      <c r="B20" s="13">
        <f t="shared" ref="B20:N20" si="2">B21-B22-B24-B25-B26-B27-B30</f>
        <v>0</v>
      </c>
      <c r="C20" s="13">
        <f t="shared" si="2"/>
        <v>0</v>
      </c>
      <c r="D20" s="13">
        <f t="shared" si="2"/>
        <v>0</v>
      </c>
      <c r="E20" s="13">
        <f t="shared" si="2"/>
        <v>0</v>
      </c>
      <c r="F20" s="13">
        <f t="shared" si="2"/>
        <v>0</v>
      </c>
      <c r="G20" s="13">
        <f t="shared" si="2"/>
        <v>0</v>
      </c>
      <c r="H20" s="13">
        <f t="shared" si="2"/>
        <v>0</v>
      </c>
      <c r="I20" s="13">
        <f t="shared" si="2"/>
        <v>0</v>
      </c>
      <c r="J20" s="13">
        <f t="shared" si="2"/>
        <v>0</v>
      </c>
      <c r="K20" s="13">
        <f t="shared" si="2"/>
        <v>0</v>
      </c>
      <c r="L20" s="13">
        <f t="shared" si="2"/>
        <v>0</v>
      </c>
      <c r="M20" s="13">
        <f t="shared" si="2"/>
        <v>0</v>
      </c>
      <c r="N20" s="13">
        <f t="shared" si="2"/>
        <v>0</v>
      </c>
    </row>
    <row r="21" spans="1:14" s="5" customFormat="1">
      <c r="A21" s="14" t="s">
        <v>550</v>
      </c>
      <c r="B21" s="52"/>
      <c r="C21" s="20"/>
      <c r="D21" s="20"/>
      <c r="E21" s="20"/>
      <c r="F21" s="20"/>
      <c r="G21" s="20"/>
      <c r="H21" s="20"/>
      <c r="I21" s="20"/>
      <c r="J21" s="20"/>
      <c r="K21" s="20"/>
      <c r="L21" s="20"/>
      <c r="M21" s="20"/>
      <c r="N21" s="20"/>
    </row>
    <row r="22" spans="1:14" s="5" customFormat="1">
      <c r="A22" s="14" t="s">
        <v>551</v>
      </c>
      <c r="B22" s="52"/>
      <c r="C22" s="20"/>
      <c r="D22" s="20"/>
      <c r="E22" s="20"/>
      <c r="F22" s="20"/>
      <c r="G22" s="20"/>
      <c r="H22" s="20"/>
      <c r="I22" s="20"/>
      <c r="J22" s="20"/>
      <c r="K22" s="20"/>
      <c r="L22" s="20"/>
      <c r="M22" s="20"/>
      <c r="N22" s="20"/>
    </row>
    <row r="23" spans="1:14" s="5" customFormat="1">
      <c r="A23" s="14" t="s">
        <v>552</v>
      </c>
      <c r="B23" s="52"/>
      <c r="C23" s="20"/>
      <c r="D23" s="20"/>
      <c r="E23" s="20"/>
      <c r="F23" s="20"/>
      <c r="G23" s="20"/>
      <c r="H23" s="20"/>
      <c r="I23" s="20"/>
      <c r="J23" s="20"/>
      <c r="K23" s="20"/>
      <c r="L23" s="20"/>
      <c r="M23" s="20"/>
      <c r="N23" s="20"/>
    </row>
    <row r="24" spans="1:14" s="5" customFormat="1">
      <c r="A24" s="14" t="s">
        <v>553</v>
      </c>
      <c r="B24" s="52"/>
      <c r="C24" s="20"/>
      <c r="D24" s="20"/>
      <c r="E24" s="20"/>
      <c r="F24" s="20"/>
      <c r="G24" s="20"/>
      <c r="H24" s="20"/>
      <c r="I24" s="20"/>
      <c r="J24" s="20"/>
      <c r="K24" s="20"/>
      <c r="L24" s="20"/>
      <c r="M24" s="20"/>
      <c r="N24" s="20"/>
    </row>
    <row r="25" spans="1:14" s="5" customFormat="1">
      <c r="A25" s="14" t="s">
        <v>554</v>
      </c>
      <c r="B25" s="52"/>
      <c r="C25" s="20"/>
      <c r="D25" s="20"/>
      <c r="E25" s="20"/>
      <c r="F25" s="20"/>
      <c r="G25" s="20"/>
      <c r="H25" s="20"/>
      <c r="I25" s="20"/>
      <c r="J25" s="20"/>
      <c r="K25" s="20"/>
      <c r="L25" s="20"/>
      <c r="M25" s="20"/>
      <c r="N25" s="20"/>
    </row>
    <row r="26" spans="1:14" s="5" customFormat="1">
      <c r="A26" s="14" t="s">
        <v>555</v>
      </c>
      <c r="B26" s="52"/>
      <c r="C26" s="20"/>
      <c r="D26" s="20"/>
      <c r="E26" s="20"/>
      <c r="F26" s="20"/>
      <c r="G26" s="20"/>
      <c r="H26" s="20"/>
      <c r="I26" s="20"/>
      <c r="J26" s="20"/>
      <c r="K26" s="20"/>
      <c r="L26" s="20"/>
      <c r="M26" s="20"/>
      <c r="N26" s="20"/>
    </row>
    <row r="27" spans="1:14" s="5" customFormat="1">
      <c r="A27" s="14" t="s">
        <v>556</v>
      </c>
      <c r="B27" s="52"/>
      <c r="C27" s="20"/>
      <c r="D27" s="20"/>
      <c r="E27" s="20"/>
      <c r="F27" s="20"/>
      <c r="G27" s="20"/>
      <c r="H27" s="20"/>
      <c r="I27" s="20"/>
      <c r="J27" s="20"/>
      <c r="K27" s="20"/>
      <c r="L27" s="20"/>
      <c r="M27" s="20"/>
      <c r="N27" s="20"/>
    </row>
    <row r="28" spans="1:14" s="5" customFormat="1">
      <c r="A28" s="14" t="s">
        <v>560</v>
      </c>
      <c r="B28" s="52"/>
      <c r="C28" s="20"/>
      <c r="D28" s="20"/>
      <c r="E28" s="20"/>
      <c r="F28" s="20"/>
      <c r="G28" s="20"/>
      <c r="H28" s="20"/>
      <c r="I28" s="20"/>
      <c r="J28" s="20"/>
      <c r="K28" s="20"/>
      <c r="L28" s="20"/>
      <c r="M28" s="20"/>
      <c r="N28" s="20"/>
    </row>
    <row r="29" spans="1:14" s="5" customFormat="1">
      <c r="A29" s="14" t="s">
        <v>561</v>
      </c>
      <c r="B29" s="52"/>
      <c r="C29" s="20"/>
      <c r="D29" s="20"/>
      <c r="E29" s="20"/>
      <c r="F29" s="20"/>
      <c r="G29" s="20"/>
      <c r="H29" s="20"/>
      <c r="I29" s="20"/>
      <c r="J29" s="20"/>
      <c r="K29" s="20"/>
      <c r="L29" s="20"/>
      <c r="M29" s="20"/>
      <c r="N29" s="20"/>
    </row>
    <row r="30" spans="1:14" s="5" customFormat="1">
      <c r="A30" s="14" t="s">
        <v>559</v>
      </c>
      <c r="B30" s="52"/>
      <c r="C30" s="20"/>
      <c r="D30" s="20"/>
      <c r="E30" s="20"/>
      <c r="F30" s="20"/>
      <c r="G30" s="20"/>
      <c r="H30" s="20"/>
      <c r="I30" s="20"/>
      <c r="J30" s="20"/>
      <c r="K30" s="20"/>
      <c r="L30" s="20"/>
      <c r="M30" s="20"/>
      <c r="N30" s="20"/>
    </row>
    <row r="31" spans="1:14" s="5" customFormat="1">
      <c r="A31" s="14" t="s">
        <v>664</v>
      </c>
      <c r="B31" s="51"/>
      <c r="C31" s="21"/>
      <c r="D31" s="21"/>
      <c r="E31" s="21"/>
      <c r="F31" s="21"/>
      <c r="G31" s="21"/>
      <c r="H31" s="21"/>
      <c r="I31" s="21"/>
      <c r="J31" s="21"/>
      <c r="K31" s="21"/>
      <c r="L31" s="21"/>
      <c r="M31" s="21"/>
      <c r="N31" s="21"/>
    </row>
    <row r="32" spans="1:14" s="5" customFormat="1">
      <c r="A32" s="11" t="s">
        <v>562</v>
      </c>
      <c r="B32" s="13">
        <f t="shared" ref="B32:N32" si="3">SUM(B33:B37)</f>
        <v>0</v>
      </c>
      <c r="C32" s="13">
        <f t="shared" si="3"/>
        <v>0</v>
      </c>
      <c r="D32" s="13">
        <f t="shared" si="3"/>
        <v>0</v>
      </c>
      <c r="E32" s="13">
        <f t="shared" si="3"/>
        <v>0</v>
      </c>
      <c r="F32" s="13">
        <f t="shared" si="3"/>
        <v>0</v>
      </c>
      <c r="G32" s="13">
        <f t="shared" si="3"/>
        <v>0</v>
      </c>
      <c r="H32" s="13">
        <f t="shared" si="3"/>
        <v>0</v>
      </c>
      <c r="I32" s="13">
        <f t="shared" si="3"/>
        <v>0</v>
      </c>
      <c r="J32" s="13">
        <f t="shared" si="3"/>
        <v>0</v>
      </c>
      <c r="K32" s="13">
        <f t="shared" si="3"/>
        <v>0</v>
      </c>
      <c r="L32" s="13">
        <f t="shared" si="3"/>
        <v>0</v>
      </c>
      <c r="M32" s="13">
        <f t="shared" si="3"/>
        <v>0</v>
      </c>
      <c r="N32" s="13">
        <f t="shared" si="3"/>
        <v>0</v>
      </c>
    </row>
    <row r="33" spans="1:14" s="5" customFormat="1">
      <c r="A33" s="22" t="s">
        <v>563</v>
      </c>
      <c r="B33" s="51"/>
      <c r="C33" s="16"/>
      <c r="D33" s="16"/>
      <c r="E33" s="16"/>
      <c r="F33" s="16"/>
      <c r="G33" s="16"/>
      <c r="H33" s="16"/>
      <c r="I33" s="16"/>
      <c r="J33" s="16"/>
      <c r="K33" s="16"/>
      <c r="L33" s="16"/>
      <c r="M33" s="16"/>
      <c r="N33" s="16"/>
    </row>
    <row r="34" spans="1:14" s="5" customFormat="1">
      <c r="A34" s="22" t="s">
        <v>564</v>
      </c>
      <c r="B34" s="51"/>
      <c r="C34" s="16"/>
      <c r="D34" s="16"/>
      <c r="E34" s="16"/>
      <c r="F34" s="16"/>
      <c r="G34" s="16"/>
      <c r="H34" s="16"/>
      <c r="I34" s="16"/>
      <c r="J34" s="16"/>
      <c r="K34" s="16"/>
      <c r="L34" s="16"/>
      <c r="M34" s="16"/>
      <c r="N34" s="16"/>
    </row>
    <row r="35" spans="1:14" s="5" customFormat="1">
      <c r="A35" s="22" t="s">
        <v>565</v>
      </c>
      <c r="B35" s="51"/>
      <c r="C35" s="16"/>
      <c r="D35" s="16"/>
      <c r="E35" s="16"/>
      <c r="F35" s="16"/>
      <c r="G35" s="16"/>
      <c r="H35" s="16"/>
      <c r="I35" s="16"/>
      <c r="J35" s="16"/>
      <c r="K35" s="16"/>
      <c r="L35" s="16"/>
      <c r="M35" s="16"/>
      <c r="N35" s="16"/>
    </row>
    <row r="36" spans="1:14" s="5" customFormat="1">
      <c r="A36" s="59" t="s">
        <v>566</v>
      </c>
      <c r="B36" s="60"/>
      <c r="C36" s="23"/>
      <c r="D36" s="23"/>
      <c r="E36" s="23"/>
      <c r="F36" s="23"/>
      <c r="G36" s="23"/>
      <c r="H36" s="23"/>
      <c r="I36" s="23"/>
      <c r="J36" s="23"/>
      <c r="K36" s="23"/>
      <c r="L36" s="23"/>
      <c r="M36" s="23"/>
      <c r="N36" s="23"/>
    </row>
    <row r="37" spans="1:14" s="5" customFormat="1">
      <c r="A37" s="22" t="s">
        <v>567</v>
      </c>
      <c r="B37" s="51"/>
      <c r="C37" s="23"/>
      <c r="D37" s="23"/>
      <c r="E37" s="23"/>
      <c r="F37" s="23"/>
      <c r="G37" s="23"/>
      <c r="H37" s="23"/>
      <c r="I37" s="23"/>
      <c r="J37" s="23"/>
      <c r="K37" s="23"/>
      <c r="L37" s="23"/>
      <c r="M37" s="23"/>
      <c r="N37" s="23"/>
    </row>
    <row r="38" spans="1:14" s="5" customFormat="1">
      <c r="A38" s="11" t="s">
        <v>568</v>
      </c>
      <c r="B38" s="13">
        <f t="shared" ref="B38:N38" si="4">B39-B43</f>
        <v>0</v>
      </c>
      <c r="C38" s="13">
        <f t="shared" si="4"/>
        <v>0</v>
      </c>
      <c r="D38" s="13">
        <f t="shared" si="4"/>
        <v>0</v>
      </c>
      <c r="E38" s="13">
        <f t="shared" si="4"/>
        <v>0</v>
      </c>
      <c r="F38" s="13">
        <f t="shared" si="4"/>
        <v>0</v>
      </c>
      <c r="G38" s="13">
        <f t="shared" si="4"/>
        <v>0</v>
      </c>
      <c r="H38" s="13">
        <f t="shared" si="4"/>
        <v>0</v>
      </c>
      <c r="I38" s="13">
        <f t="shared" si="4"/>
        <v>0</v>
      </c>
      <c r="J38" s="13">
        <f t="shared" si="4"/>
        <v>0</v>
      </c>
      <c r="K38" s="13">
        <f t="shared" si="4"/>
        <v>0</v>
      </c>
      <c r="L38" s="13">
        <f t="shared" si="4"/>
        <v>0</v>
      </c>
      <c r="M38" s="13">
        <f t="shared" si="4"/>
        <v>0</v>
      </c>
      <c r="N38" s="13">
        <f t="shared" si="4"/>
        <v>0</v>
      </c>
    </row>
    <row r="39" spans="1:14" s="5" customFormat="1">
      <c r="A39" s="22" t="s">
        <v>569</v>
      </c>
      <c r="B39" s="51"/>
      <c r="C39" s="16"/>
      <c r="D39" s="16"/>
      <c r="E39" s="16"/>
      <c r="F39" s="16"/>
      <c r="G39" s="16"/>
      <c r="H39" s="16"/>
      <c r="I39" s="16"/>
      <c r="J39" s="16"/>
      <c r="K39" s="16"/>
      <c r="L39" s="16"/>
      <c r="M39" s="16"/>
      <c r="N39" s="16"/>
    </row>
    <row r="40" spans="1:14" s="5" customFormat="1">
      <c r="A40" s="22" t="s">
        <v>570</v>
      </c>
      <c r="B40" s="16"/>
      <c r="C40" s="16"/>
      <c r="D40" s="16"/>
      <c r="E40" s="16"/>
      <c r="F40" s="16"/>
      <c r="G40" s="16"/>
      <c r="H40" s="16"/>
      <c r="I40" s="16"/>
      <c r="J40" s="16"/>
      <c r="K40" s="16"/>
      <c r="L40" s="16"/>
      <c r="M40" s="16"/>
      <c r="N40" s="16"/>
    </row>
    <row r="41" spans="1:14" s="5" customFormat="1">
      <c r="A41" s="22" t="s">
        <v>571</v>
      </c>
      <c r="B41" s="16"/>
      <c r="C41" s="16"/>
      <c r="D41" s="16"/>
      <c r="E41" s="16"/>
      <c r="F41" s="16"/>
      <c r="G41" s="16"/>
      <c r="H41" s="16"/>
      <c r="I41" s="16"/>
      <c r="J41" s="16"/>
      <c r="K41" s="16"/>
      <c r="L41" s="16"/>
      <c r="M41" s="16"/>
      <c r="N41" s="16"/>
    </row>
    <row r="42" spans="1:14" s="5" customFormat="1">
      <c r="A42" s="935" t="s">
        <v>604</v>
      </c>
      <c r="B42" s="16"/>
      <c r="C42" s="16"/>
      <c r="D42" s="16"/>
      <c r="E42" s="16"/>
      <c r="F42" s="16"/>
      <c r="G42" s="16"/>
      <c r="H42" s="16"/>
      <c r="I42" s="23"/>
      <c r="J42" s="23"/>
      <c r="K42" s="23"/>
      <c r="L42" s="23"/>
      <c r="M42" s="23"/>
      <c r="N42" s="23"/>
    </row>
    <row r="43" spans="1:14" s="5" customFormat="1">
      <c r="A43" s="22" t="s">
        <v>572</v>
      </c>
      <c r="B43" s="53"/>
      <c r="C43" s="16"/>
      <c r="D43" s="16"/>
      <c r="E43" s="16"/>
      <c r="F43" s="16"/>
      <c r="G43" s="16"/>
      <c r="H43" s="16"/>
      <c r="I43" s="16"/>
      <c r="J43" s="16"/>
      <c r="K43" s="16"/>
      <c r="L43" s="16"/>
      <c r="M43" s="16"/>
      <c r="N43" s="16"/>
    </row>
    <row r="44" spans="1:14" s="5" customFormat="1">
      <c r="A44" s="937" t="s">
        <v>624</v>
      </c>
      <c r="B44" s="16"/>
      <c r="C44" s="16"/>
      <c r="D44" s="16"/>
      <c r="E44" s="16"/>
      <c r="F44" s="16"/>
      <c r="G44" s="16"/>
      <c r="H44" s="16"/>
      <c r="I44" s="16"/>
      <c r="J44" s="16"/>
      <c r="K44" s="16"/>
      <c r="L44" s="16"/>
      <c r="M44" s="16"/>
      <c r="N44" s="16"/>
    </row>
    <row r="45" spans="1:14" s="5" customFormat="1">
      <c r="A45" s="25" t="s">
        <v>621</v>
      </c>
      <c r="B45" s="16"/>
      <c r="C45" s="16"/>
      <c r="D45" s="16"/>
      <c r="E45" s="16"/>
      <c r="F45" s="16"/>
      <c r="G45" s="16"/>
      <c r="H45" s="16"/>
      <c r="I45" s="16"/>
      <c r="J45" s="16"/>
      <c r="K45" s="16"/>
      <c r="L45" s="16"/>
      <c r="M45" s="16"/>
      <c r="N45" s="16"/>
    </row>
    <row r="46" spans="1:14" s="5" customFormat="1">
      <c r="A46" s="54" t="s">
        <v>574</v>
      </c>
      <c r="B46" s="13">
        <f t="shared" ref="B46:N46" si="5">B8+B32+B38</f>
        <v>0</v>
      </c>
      <c r="C46" s="13">
        <f t="shared" si="5"/>
        <v>0</v>
      </c>
      <c r="D46" s="13">
        <f t="shared" si="5"/>
        <v>0</v>
      </c>
      <c r="E46" s="13">
        <f t="shared" si="5"/>
        <v>0</v>
      </c>
      <c r="F46" s="13">
        <f t="shared" si="5"/>
        <v>0</v>
      </c>
      <c r="G46" s="13">
        <f t="shared" si="5"/>
        <v>0</v>
      </c>
      <c r="H46" s="13">
        <f t="shared" si="5"/>
        <v>0</v>
      </c>
      <c r="I46" s="13">
        <f t="shared" si="5"/>
        <v>0</v>
      </c>
      <c r="J46" s="13">
        <f t="shared" si="5"/>
        <v>0</v>
      </c>
      <c r="K46" s="13">
        <f t="shared" si="5"/>
        <v>0</v>
      </c>
      <c r="L46" s="13">
        <f t="shared" si="5"/>
        <v>0</v>
      </c>
      <c r="M46" s="13">
        <f t="shared" si="5"/>
        <v>0</v>
      </c>
      <c r="N46" s="13">
        <f t="shared" si="5"/>
        <v>0</v>
      </c>
    </row>
    <row r="47" spans="1:14">
      <c r="A47" s="29" t="s">
        <v>575</v>
      </c>
      <c r="B47" s="55"/>
      <c r="C47" s="31">
        <f t="shared" ref="C47" si="6">B47+C46-C48</f>
        <v>0</v>
      </c>
      <c r="D47" s="871">
        <f>C47+D46-D48+C48</f>
        <v>0</v>
      </c>
      <c r="E47" s="871">
        <f>D47+E46-E48+D48</f>
        <v>0</v>
      </c>
      <c r="F47" s="871">
        <f>E47+F46-F48+E48</f>
        <v>0</v>
      </c>
      <c r="G47" s="871">
        <f>F47+G46-G48+F48</f>
        <v>0</v>
      </c>
      <c r="H47" s="871">
        <f>G47+H46-H48+G48</f>
        <v>0</v>
      </c>
      <c r="I47" s="31">
        <f>$B$47+I46-I48</f>
        <v>0</v>
      </c>
      <c r="J47" s="871">
        <f>I47+J46-J48+I48</f>
        <v>0</v>
      </c>
      <c r="K47" s="871">
        <f>J47+K46-K48+J48</f>
        <v>0</v>
      </c>
      <c r="L47" s="871">
        <f>K47+L46-L48+K48</f>
        <v>0</v>
      </c>
      <c r="M47" s="871">
        <f>L47+M46-M48+L48</f>
        <v>0</v>
      </c>
      <c r="N47" s="871">
        <f>M47+N46-N48+M48</f>
        <v>0</v>
      </c>
    </row>
    <row r="48" spans="1:14">
      <c r="A48" s="56" t="s">
        <v>576</v>
      </c>
      <c r="B48" s="16"/>
      <c r="C48" s="16"/>
      <c r="D48" s="16"/>
      <c r="E48" s="16"/>
      <c r="F48" s="16"/>
      <c r="G48" s="16"/>
      <c r="H48" s="16"/>
      <c r="I48" s="16"/>
      <c r="J48" s="16"/>
      <c r="K48" s="16"/>
      <c r="L48" s="16"/>
      <c r="M48" s="16"/>
      <c r="N48" s="16"/>
    </row>
  </sheetData>
  <sheetProtection formatCells="0" formatColumns="0" formatRows="0"/>
  <protectedRanges>
    <protectedRange sqref="B39:N45" name="区域6" securityDescriptor=""/>
    <protectedRange sqref="I33:N35" name="区域5" securityDescriptor=""/>
    <protectedRange sqref="B33:H37" name="区域4" securityDescriptor=""/>
    <protectedRange sqref="B21:N31" name="区域3" securityDescriptor=""/>
    <protectedRange sqref="B10:N19" name="区域2" securityDescriptor=""/>
    <protectedRange sqref="B3:J3" name="区域1" securityDescriptor=""/>
    <protectedRange sqref="D2:H2" name="区域1_1" securityDescriptor=""/>
  </protectedRanges>
  <mergeCells count="13">
    <mergeCell ref="A1:N1"/>
    <mergeCell ref="E3:H3"/>
    <mergeCell ref="C6:F6"/>
    <mergeCell ref="I6:L6"/>
    <mergeCell ref="A4:A5"/>
    <mergeCell ref="A6:A7"/>
    <mergeCell ref="G6:G7"/>
    <mergeCell ref="H6:H7"/>
    <mergeCell ref="M6:M7"/>
    <mergeCell ref="N6:N7"/>
    <mergeCell ref="I4:N5"/>
    <mergeCell ref="C4:H5"/>
    <mergeCell ref="B4:B7"/>
  </mergeCells>
  <phoneticPr fontId="45" type="noConversion"/>
  <dataValidations disablePrompts="1" count="1">
    <dataValidation showInputMessage="1" showErrorMessage="1" sqref="H2"/>
  </dataValidations>
  <pageMargins left="0.70833333333333304" right="0.70833333333333304" top="0.74791666666666701" bottom="0.74791666666666701" header="0.31458333333333299" footer="0.31458333333333299"/>
  <pageSetup paperSize="9" scale="60" orientation="landscape" r:id="rId1"/>
  <drawing r:id="rId2"/>
</worksheet>
</file>

<file path=xl/worksheets/sheet16.xml><?xml version="1.0" encoding="utf-8"?>
<worksheet xmlns="http://schemas.openxmlformats.org/spreadsheetml/2006/main" xmlns:r="http://schemas.openxmlformats.org/officeDocument/2006/relationships">
  <sheetPr>
    <pageSetUpPr fitToPage="1"/>
  </sheetPr>
  <dimension ref="A1:N48"/>
  <sheetViews>
    <sheetView view="pageBreakPreview" topLeftCell="A22" zoomScale="70" zoomScaleNormal="110" zoomScaleSheetLayoutView="70" workbookViewId="0">
      <selection activeCell="A39" sqref="A39"/>
    </sheetView>
  </sheetViews>
  <sheetFormatPr defaultColWidth="8.625" defaultRowHeight="16.5"/>
  <cols>
    <col min="1" max="1" width="44" customWidth="1"/>
    <col min="2" max="2" width="13.375" customWidth="1"/>
    <col min="3" max="6" width="9.875" customWidth="1"/>
    <col min="7" max="8" width="13.625" customWidth="1"/>
    <col min="9" max="12" width="9.875" customWidth="1"/>
    <col min="13" max="14" width="13.625" customWidth="1"/>
    <col min="15" max="16384" width="8.625" style="6"/>
  </cols>
  <sheetData>
    <row r="1" spans="1:14" ht="24.75">
      <c r="A1" s="1022" t="s">
        <v>587</v>
      </c>
      <c r="B1" s="1022"/>
      <c r="C1" s="1022"/>
      <c r="D1" s="1022"/>
      <c r="E1" s="1022"/>
      <c r="F1" s="1022"/>
      <c r="G1" s="1022"/>
      <c r="H1" s="1022"/>
      <c r="I1" s="1022"/>
      <c r="J1" s="1022"/>
      <c r="K1" s="1022"/>
      <c r="L1" s="1022"/>
      <c r="M1" s="1022"/>
      <c r="N1" s="1022"/>
    </row>
    <row r="2" spans="1:14" s="5" customFormat="1">
      <c r="A2" s="2" t="str">
        <f>'表1-1 资产配置状况'!A2</f>
        <v>公司名称：</v>
      </c>
      <c r="B2" s="2"/>
      <c r="C2" s="7"/>
      <c r="D2" s="931" t="str">
        <f>封面!$D$21</f>
        <v xml:space="preserve"> 年 月 日</v>
      </c>
      <c r="E2" s="671"/>
      <c r="F2" s="671"/>
      <c r="G2" s="671"/>
      <c r="H2" s="671"/>
      <c r="I2" s="671"/>
      <c r="J2" s="7"/>
      <c r="K2" s="9"/>
      <c r="L2" s="2"/>
      <c r="M2" s="2"/>
      <c r="N2" s="48"/>
    </row>
    <row r="3" spans="1:14" s="5" customFormat="1">
      <c r="A3" s="2" t="s">
        <v>588</v>
      </c>
      <c r="B3" s="2"/>
      <c r="C3" s="1177"/>
      <c r="D3" s="1177"/>
      <c r="E3" s="1177"/>
      <c r="F3" s="1177"/>
      <c r="G3" s="2"/>
      <c r="H3" s="2"/>
      <c r="I3" s="2"/>
      <c r="J3" s="2"/>
      <c r="K3" s="7"/>
      <c r="L3" s="7"/>
      <c r="M3" s="49"/>
      <c r="N3" s="58" t="s">
        <v>139</v>
      </c>
    </row>
    <row r="4" spans="1:14" s="5" customFormat="1" ht="15" customHeight="1">
      <c r="A4" s="1159" t="s">
        <v>539</v>
      </c>
      <c r="B4" s="1176" t="s">
        <v>542</v>
      </c>
      <c r="C4" s="1176" t="s">
        <v>519</v>
      </c>
      <c r="D4" s="1176"/>
      <c r="E4" s="1176"/>
      <c r="F4" s="1176"/>
      <c r="G4" s="1176"/>
      <c r="H4" s="1176"/>
      <c r="I4" s="1164" t="s">
        <v>540</v>
      </c>
      <c r="J4" s="1165"/>
      <c r="K4" s="1165"/>
      <c r="L4" s="1165"/>
      <c r="M4" s="1165"/>
      <c r="N4" s="1166"/>
    </row>
    <row r="5" spans="1:14" s="5" customFormat="1">
      <c r="A5" s="1159"/>
      <c r="B5" s="1176"/>
      <c r="C5" s="1176"/>
      <c r="D5" s="1176"/>
      <c r="E5" s="1176"/>
      <c r="F5" s="1176"/>
      <c r="G5" s="1176"/>
      <c r="H5" s="1176"/>
      <c r="I5" s="1167"/>
      <c r="J5" s="1168"/>
      <c r="K5" s="1168"/>
      <c r="L5" s="1168"/>
      <c r="M5" s="1168"/>
      <c r="N5" s="1169"/>
    </row>
    <row r="6" spans="1:14" s="5" customFormat="1" ht="15.95" customHeight="1">
      <c r="A6" s="1178" t="s">
        <v>541</v>
      </c>
      <c r="B6" s="1176"/>
      <c r="C6" s="1156" t="s">
        <v>345</v>
      </c>
      <c r="D6" s="1157"/>
      <c r="E6" s="1157"/>
      <c r="F6" s="1158"/>
      <c r="G6" s="1160" t="s">
        <v>543</v>
      </c>
      <c r="H6" s="1162" t="s">
        <v>544</v>
      </c>
      <c r="I6" s="1156" t="s">
        <v>345</v>
      </c>
      <c r="J6" s="1157"/>
      <c r="K6" s="1157"/>
      <c r="L6" s="1158"/>
      <c r="M6" s="1160" t="s">
        <v>543</v>
      </c>
      <c r="N6" s="1162" t="s">
        <v>544</v>
      </c>
    </row>
    <row r="7" spans="1:14" s="5" customFormat="1">
      <c r="A7" s="1179"/>
      <c r="B7" s="1176"/>
      <c r="C7" s="10" t="s">
        <v>545</v>
      </c>
      <c r="D7" s="10" t="s">
        <v>546</v>
      </c>
      <c r="E7" s="10" t="s">
        <v>547</v>
      </c>
      <c r="F7" s="10" t="s">
        <v>548</v>
      </c>
      <c r="G7" s="1161"/>
      <c r="H7" s="1163"/>
      <c r="I7" s="10" t="s">
        <v>545</v>
      </c>
      <c r="J7" s="10" t="s">
        <v>546</v>
      </c>
      <c r="K7" s="10" t="s">
        <v>547</v>
      </c>
      <c r="L7" s="10" t="s">
        <v>548</v>
      </c>
      <c r="M7" s="1161"/>
      <c r="N7" s="1163"/>
    </row>
    <row r="8" spans="1:14" s="5" customFormat="1">
      <c r="A8" s="11" t="s">
        <v>549</v>
      </c>
      <c r="B8" s="13">
        <f t="shared" ref="B8:N8" si="0">B9+B20+B31</f>
        <v>0</v>
      </c>
      <c r="C8" s="13">
        <f t="shared" si="0"/>
        <v>0</v>
      </c>
      <c r="D8" s="13">
        <f t="shared" si="0"/>
        <v>0</v>
      </c>
      <c r="E8" s="13">
        <f t="shared" si="0"/>
        <v>0</v>
      </c>
      <c r="F8" s="13">
        <f t="shared" si="0"/>
        <v>0</v>
      </c>
      <c r="G8" s="13">
        <f t="shared" si="0"/>
        <v>0</v>
      </c>
      <c r="H8" s="13">
        <f t="shared" si="0"/>
        <v>0</v>
      </c>
      <c r="I8" s="13">
        <f t="shared" si="0"/>
        <v>0</v>
      </c>
      <c r="J8" s="13">
        <f t="shared" si="0"/>
        <v>0</v>
      </c>
      <c r="K8" s="13">
        <f t="shared" si="0"/>
        <v>0</v>
      </c>
      <c r="L8" s="13">
        <f t="shared" si="0"/>
        <v>0</v>
      </c>
      <c r="M8" s="13">
        <f t="shared" si="0"/>
        <v>0</v>
      </c>
      <c r="N8" s="13">
        <f t="shared" si="0"/>
        <v>0</v>
      </c>
    </row>
    <row r="9" spans="1:14" s="5" customFormat="1">
      <c r="A9" s="14" t="s">
        <v>662</v>
      </c>
      <c r="B9" s="13">
        <f t="shared" ref="B9:N9" si="1">B10-B11-B13-B14-B15-B16-B19</f>
        <v>0</v>
      </c>
      <c r="C9" s="13">
        <f t="shared" si="1"/>
        <v>0</v>
      </c>
      <c r="D9" s="13">
        <f t="shared" si="1"/>
        <v>0</v>
      </c>
      <c r="E9" s="13">
        <f t="shared" si="1"/>
        <v>0</v>
      </c>
      <c r="F9" s="13">
        <f t="shared" si="1"/>
        <v>0</v>
      </c>
      <c r="G9" s="13">
        <f t="shared" si="1"/>
        <v>0</v>
      </c>
      <c r="H9" s="13">
        <f t="shared" si="1"/>
        <v>0</v>
      </c>
      <c r="I9" s="13">
        <f t="shared" si="1"/>
        <v>0</v>
      </c>
      <c r="J9" s="13">
        <f t="shared" si="1"/>
        <v>0</v>
      </c>
      <c r="K9" s="13">
        <f t="shared" si="1"/>
        <v>0</v>
      </c>
      <c r="L9" s="13">
        <f t="shared" si="1"/>
        <v>0</v>
      </c>
      <c r="M9" s="13">
        <f t="shared" si="1"/>
        <v>0</v>
      </c>
      <c r="N9" s="13">
        <f t="shared" si="1"/>
        <v>0</v>
      </c>
    </row>
    <row r="10" spans="1:14" s="5" customFormat="1">
      <c r="A10" s="14" t="s">
        <v>550</v>
      </c>
      <c r="B10" s="51"/>
      <c r="C10" s="16"/>
      <c r="D10" s="16"/>
      <c r="E10" s="16"/>
      <c r="F10" s="16"/>
      <c r="G10" s="16"/>
      <c r="H10" s="16"/>
      <c r="I10" s="16"/>
      <c r="J10" s="16"/>
      <c r="K10" s="16"/>
      <c r="L10" s="16"/>
      <c r="M10" s="16"/>
      <c r="N10" s="16"/>
    </row>
    <row r="11" spans="1:14" s="5" customFormat="1">
      <c r="A11" s="14" t="s">
        <v>551</v>
      </c>
      <c r="B11" s="51"/>
      <c r="C11" s="16"/>
      <c r="D11" s="16"/>
      <c r="E11" s="16"/>
      <c r="F11" s="16"/>
      <c r="G11" s="16"/>
      <c r="H11" s="16"/>
      <c r="I11" s="16"/>
      <c r="J11" s="16"/>
      <c r="K11" s="16"/>
      <c r="L11" s="16"/>
      <c r="M11" s="16"/>
      <c r="N11" s="16"/>
    </row>
    <row r="12" spans="1:14" s="5" customFormat="1">
      <c r="A12" s="14" t="s">
        <v>552</v>
      </c>
      <c r="B12" s="51"/>
      <c r="C12" s="16"/>
      <c r="D12" s="16"/>
      <c r="E12" s="16"/>
      <c r="F12" s="16"/>
      <c r="G12" s="16"/>
      <c r="H12" s="16"/>
      <c r="I12" s="16"/>
      <c r="J12" s="16"/>
      <c r="K12" s="16"/>
      <c r="L12" s="16"/>
      <c r="M12" s="16"/>
      <c r="N12" s="16"/>
    </row>
    <row r="13" spans="1:14" s="5" customFormat="1">
      <c r="A13" s="14" t="s">
        <v>553</v>
      </c>
      <c r="B13" s="51"/>
      <c r="C13" s="16"/>
      <c r="D13" s="16"/>
      <c r="E13" s="16"/>
      <c r="F13" s="16"/>
      <c r="G13" s="16"/>
      <c r="H13" s="16"/>
      <c r="I13" s="16"/>
      <c r="J13" s="16"/>
      <c r="K13" s="16"/>
      <c r="L13" s="16"/>
      <c r="M13" s="16"/>
      <c r="N13" s="16"/>
    </row>
    <row r="14" spans="1:14" s="5" customFormat="1">
      <c r="A14" s="14" t="s">
        <v>554</v>
      </c>
      <c r="B14" s="51"/>
      <c r="C14" s="17"/>
      <c r="D14" s="17"/>
      <c r="E14" s="17"/>
      <c r="F14" s="17"/>
      <c r="G14" s="17"/>
      <c r="H14" s="17"/>
      <c r="I14" s="17"/>
      <c r="J14" s="17"/>
      <c r="K14" s="17"/>
      <c r="L14" s="17"/>
      <c r="M14" s="17"/>
      <c r="N14" s="17"/>
    </row>
    <row r="15" spans="1:14" s="5" customFormat="1">
      <c r="A15" s="14" t="s">
        <v>555</v>
      </c>
      <c r="B15" s="16"/>
      <c r="C15" s="16"/>
      <c r="D15" s="16"/>
      <c r="E15" s="16"/>
      <c r="F15" s="16"/>
      <c r="G15" s="16"/>
      <c r="H15" s="16"/>
      <c r="I15" s="16"/>
      <c r="J15" s="16"/>
      <c r="K15" s="16"/>
      <c r="L15" s="16"/>
      <c r="M15" s="16"/>
      <c r="N15" s="16"/>
    </row>
    <row r="16" spans="1:14" s="5" customFormat="1">
      <c r="A16" s="14" t="s">
        <v>556</v>
      </c>
      <c r="B16" s="51"/>
      <c r="C16" s="16"/>
      <c r="D16" s="16"/>
      <c r="E16" s="16"/>
      <c r="F16" s="16"/>
      <c r="G16" s="16"/>
      <c r="H16" s="16"/>
      <c r="I16" s="16"/>
      <c r="J16" s="16"/>
      <c r="K16" s="16"/>
      <c r="L16" s="16"/>
      <c r="M16" s="16"/>
      <c r="N16" s="16"/>
    </row>
    <row r="17" spans="1:14" s="5" customFormat="1">
      <c r="A17" s="14" t="s">
        <v>557</v>
      </c>
      <c r="B17" s="51"/>
      <c r="C17" s="16"/>
      <c r="D17" s="16"/>
      <c r="E17" s="16"/>
      <c r="F17" s="16"/>
      <c r="G17" s="16"/>
      <c r="H17" s="16"/>
      <c r="I17" s="16"/>
      <c r="J17" s="16"/>
      <c r="K17" s="16"/>
      <c r="L17" s="16"/>
      <c r="M17" s="16"/>
      <c r="N17" s="16"/>
    </row>
    <row r="18" spans="1:14" s="5" customFormat="1">
      <c r="A18" s="14" t="s">
        <v>558</v>
      </c>
      <c r="B18" s="51"/>
      <c r="C18" s="16"/>
      <c r="D18" s="16"/>
      <c r="E18" s="16"/>
      <c r="F18" s="16"/>
      <c r="G18" s="16"/>
      <c r="H18" s="16"/>
      <c r="I18" s="16"/>
      <c r="J18" s="16"/>
      <c r="K18" s="16"/>
      <c r="L18" s="16"/>
      <c r="M18" s="16"/>
      <c r="N18" s="16"/>
    </row>
    <row r="19" spans="1:14" s="5" customFormat="1">
      <c r="A19" s="14" t="s">
        <v>559</v>
      </c>
      <c r="B19" s="16"/>
      <c r="C19" s="16"/>
      <c r="D19" s="16"/>
      <c r="E19" s="16"/>
      <c r="F19" s="16"/>
      <c r="G19" s="16"/>
      <c r="H19" s="16"/>
      <c r="I19" s="16"/>
      <c r="J19" s="16"/>
      <c r="K19" s="16"/>
      <c r="L19" s="16"/>
      <c r="M19" s="16"/>
      <c r="N19" s="16"/>
    </row>
    <row r="20" spans="1:14" s="5" customFormat="1">
      <c r="A20" s="14" t="s">
        <v>663</v>
      </c>
      <c r="B20" s="13">
        <f t="shared" ref="B20:N20" si="2">B21-B22-B24-B25-B26-B27-B30</f>
        <v>0</v>
      </c>
      <c r="C20" s="13">
        <f t="shared" si="2"/>
        <v>0</v>
      </c>
      <c r="D20" s="13">
        <f t="shared" si="2"/>
        <v>0</v>
      </c>
      <c r="E20" s="13">
        <f t="shared" si="2"/>
        <v>0</v>
      </c>
      <c r="F20" s="13">
        <f t="shared" si="2"/>
        <v>0</v>
      </c>
      <c r="G20" s="13">
        <f t="shared" si="2"/>
        <v>0</v>
      </c>
      <c r="H20" s="13">
        <f t="shared" si="2"/>
        <v>0</v>
      </c>
      <c r="I20" s="13">
        <f t="shared" si="2"/>
        <v>0</v>
      </c>
      <c r="J20" s="13">
        <f t="shared" si="2"/>
        <v>0</v>
      </c>
      <c r="K20" s="13">
        <f t="shared" si="2"/>
        <v>0</v>
      </c>
      <c r="L20" s="13">
        <f t="shared" si="2"/>
        <v>0</v>
      </c>
      <c r="M20" s="13">
        <f t="shared" si="2"/>
        <v>0</v>
      </c>
      <c r="N20" s="13">
        <f t="shared" si="2"/>
        <v>0</v>
      </c>
    </row>
    <row r="21" spans="1:14" s="5" customFormat="1">
      <c r="A21" s="14" t="s">
        <v>550</v>
      </c>
      <c r="B21" s="52"/>
      <c r="C21" s="20"/>
      <c r="D21" s="20"/>
      <c r="E21" s="20"/>
      <c r="F21" s="20"/>
      <c r="G21" s="20"/>
      <c r="H21" s="20"/>
      <c r="I21" s="20"/>
      <c r="J21" s="20"/>
      <c r="K21" s="20"/>
      <c r="L21" s="20"/>
      <c r="M21" s="20"/>
      <c r="N21" s="20"/>
    </row>
    <row r="22" spans="1:14" s="5" customFormat="1">
      <c r="A22" s="14" t="s">
        <v>551</v>
      </c>
      <c r="B22" s="52"/>
      <c r="C22" s="20"/>
      <c r="D22" s="20"/>
      <c r="E22" s="20"/>
      <c r="F22" s="20"/>
      <c r="G22" s="20"/>
      <c r="H22" s="20"/>
      <c r="I22" s="20"/>
      <c r="J22" s="20"/>
      <c r="K22" s="20"/>
      <c r="L22" s="20"/>
      <c r="M22" s="20"/>
      <c r="N22" s="20"/>
    </row>
    <row r="23" spans="1:14" s="5" customFormat="1">
      <c r="A23" s="14" t="s">
        <v>552</v>
      </c>
      <c r="B23" s="52"/>
      <c r="C23" s="20"/>
      <c r="D23" s="20"/>
      <c r="E23" s="20"/>
      <c r="F23" s="20"/>
      <c r="G23" s="20"/>
      <c r="H23" s="20"/>
      <c r="I23" s="20"/>
      <c r="J23" s="20"/>
      <c r="K23" s="20"/>
      <c r="L23" s="20"/>
      <c r="M23" s="20"/>
      <c r="N23" s="20"/>
    </row>
    <row r="24" spans="1:14" s="5" customFormat="1">
      <c r="A24" s="14" t="s">
        <v>553</v>
      </c>
      <c r="B24" s="52"/>
      <c r="C24" s="20"/>
      <c r="D24" s="20"/>
      <c r="E24" s="20"/>
      <c r="F24" s="20"/>
      <c r="G24" s="20"/>
      <c r="H24" s="20"/>
      <c r="I24" s="20"/>
      <c r="J24" s="20"/>
      <c r="K24" s="20"/>
      <c r="L24" s="20"/>
      <c r="M24" s="20"/>
      <c r="N24" s="20"/>
    </row>
    <row r="25" spans="1:14" s="5" customFormat="1">
      <c r="A25" s="14" t="s">
        <v>554</v>
      </c>
      <c r="B25" s="52"/>
      <c r="C25" s="20"/>
      <c r="D25" s="20"/>
      <c r="E25" s="20"/>
      <c r="F25" s="20"/>
      <c r="G25" s="20"/>
      <c r="H25" s="20"/>
      <c r="I25" s="20"/>
      <c r="J25" s="20"/>
      <c r="K25" s="20"/>
      <c r="L25" s="20"/>
      <c r="M25" s="20"/>
      <c r="N25" s="20"/>
    </row>
    <row r="26" spans="1:14" s="5" customFormat="1">
      <c r="A26" s="14" t="s">
        <v>555</v>
      </c>
      <c r="B26" s="52"/>
      <c r="C26" s="20"/>
      <c r="D26" s="20"/>
      <c r="E26" s="20"/>
      <c r="F26" s="20"/>
      <c r="G26" s="20"/>
      <c r="H26" s="20"/>
      <c r="I26" s="20"/>
      <c r="J26" s="20"/>
      <c r="K26" s="20"/>
      <c r="L26" s="20"/>
      <c r="M26" s="20"/>
      <c r="N26" s="20"/>
    </row>
    <row r="27" spans="1:14" s="5" customFormat="1">
      <c r="A27" s="14" t="s">
        <v>556</v>
      </c>
      <c r="B27" s="52"/>
      <c r="C27" s="20"/>
      <c r="D27" s="20"/>
      <c r="E27" s="20"/>
      <c r="F27" s="20"/>
      <c r="G27" s="20"/>
      <c r="H27" s="20"/>
      <c r="I27" s="20"/>
      <c r="J27" s="20"/>
      <c r="K27" s="20"/>
      <c r="L27" s="20"/>
      <c r="M27" s="20"/>
      <c r="N27" s="20"/>
    </row>
    <row r="28" spans="1:14" s="5" customFormat="1">
      <c r="A28" s="14" t="s">
        <v>560</v>
      </c>
      <c r="B28" s="52"/>
      <c r="C28" s="20"/>
      <c r="D28" s="20"/>
      <c r="E28" s="20"/>
      <c r="F28" s="20"/>
      <c r="G28" s="20"/>
      <c r="H28" s="20"/>
      <c r="I28" s="20"/>
      <c r="J28" s="20"/>
      <c r="K28" s="20"/>
      <c r="L28" s="20"/>
      <c r="M28" s="20"/>
      <c r="N28" s="20"/>
    </row>
    <row r="29" spans="1:14" s="5" customFormat="1">
      <c r="A29" s="14" t="s">
        <v>561</v>
      </c>
      <c r="B29" s="52"/>
      <c r="C29" s="20"/>
      <c r="D29" s="20"/>
      <c r="E29" s="20"/>
      <c r="F29" s="20"/>
      <c r="G29" s="20"/>
      <c r="H29" s="20"/>
      <c r="I29" s="20"/>
      <c r="J29" s="20"/>
      <c r="K29" s="20"/>
      <c r="L29" s="20"/>
      <c r="M29" s="20"/>
      <c r="N29" s="20"/>
    </row>
    <row r="30" spans="1:14" s="5" customFormat="1">
      <c r="A30" s="14" t="s">
        <v>559</v>
      </c>
      <c r="B30" s="52"/>
      <c r="C30" s="20"/>
      <c r="D30" s="20"/>
      <c r="E30" s="20"/>
      <c r="F30" s="20"/>
      <c r="G30" s="20"/>
      <c r="H30" s="20"/>
      <c r="I30" s="20"/>
      <c r="J30" s="20"/>
      <c r="K30" s="20"/>
      <c r="L30" s="20"/>
      <c r="M30" s="20"/>
      <c r="N30" s="20"/>
    </row>
    <row r="31" spans="1:14" s="5" customFormat="1">
      <c r="A31" s="14" t="s">
        <v>664</v>
      </c>
      <c r="B31" s="51"/>
      <c r="C31" s="21"/>
      <c r="D31" s="21"/>
      <c r="E31" s="21"/>
      <c r="F31" s="21"/>
      <c r="G31" s="21"/>
      <c r="H31" s="21"/>
      <c r="I31" s="21"/>
      <c r="J31" s="21"/>
      <c r="K31" s="21"/>
      <c r="L31" s="21"/>
      <c r="M31" s="21"/>
      <c r="N31" s="21"/>
    </row>
    <row r="32" spans="1:14" s="5" customFormat="1">
      <c r="A32" s="11" t="s">
        <v>562</v>
      </c>
      <c r="B32" s="13">
        <f t="shared" ref="B32:N32" si="3">SUM(B33:B37)</f>
        <v>0</v>
      </c>
      <c r="C32" s="13">
        <f t="shared" si="3"/>
        <v>0</v>
      </c>
      <c r="D32" s="13">
        <f t="shared" si="3"/>
        <v>0</v>
      </c>
      <c r="E32" s="13">
        <f t="shared" si="3"/>
        <v>0</v>
      </c>
      <c r="F32" s="13">
        <f t="shared" si="3"/>
        <v>0</v>
      </c>
      <c r="G32" s="13">
        <f t="shared" si="3"/>
        <v>0</v>
      </c>
      <c r="H32" s="13">
        <f t="shared" si="3"/>
        <v>0</v>
      </c>
      <c r="I32" s="13">
        <f t="shared" si="3"/>
        <v>0</v>
      </c>
      <c r="J32" s="13">
        <f t="shared" si="3"/>
        <v>0</v>
      </c>
      <c r="K32" s="13">
        <f t="shared" si="3"/>
        <v>0</v>
      </c>
      <c r="L32" s="13">
        <f t="shared" si="3"/>
        <v>0</v>
      </c>
      <c r="M32" s="13">
        <f t="shared" si="3"/>
        <v>0</v>
      </c>
      <c r="N32" s="13">
        <f t="shared" si="3"/>
        <v>0</v>
      </c>
    </row>
    <row r="33" spans="1:14" s="5" customFormat="1">
      <c r="A33" s="22" t="s">
        <v>563</v>
      </c>
      <c r="B33" s="51"/>
      <c r="C33" s="16"/>
      <c r="D33" s="16"/>
      <c r="E33" s="16"/>
      <c r="F33" s="16"/>
      <c r="G33" s="16"/>
      <c r="H33" s="16"/>
      <c r="I33" s="16"/>
      <c r="J33" s="16"/>
      <c r="K33" s="16"/>
      <c r="L33" s="16"/>
      <c r="M33" s="16"/>
      <c r="N33" s="16"/>
    </row>
    <row r="34" spans="1:14" s="5" customFormat="1">
      <c r="A34" s="22" t="s">
        <v>564</v>
      </c>
      <c r="B34" s="51"/>
      <c r="C34" s="16"/>
      <c r="D34" s="16"/>
      <c r="E34" s="16"/>
      <c r="F34" s="16"/>
      <c r="G34" s="16"/>
      <c r="H34" s="16"/>
      <c r="I34" s="16"/>
      <c r="J34" s="16"/>
      <c r="K34" s="16"/>
      <c r="L34" s="16"/>
      <c r="M34" s="16"/>
      <c r="N34" s="16"/>
    </row>
    <row r="35" spans="1:14" s="5" customFormat="1">
      <c r="A35" s="22" t="s">
        <v>565</v>
      </c>
      <c r="B35" s="51"/>
      <c r="C35" s="16"/>
      <c r="D35" s="16"/>
      <c r="E35" s="16"/>
      <c r="F35" s="16"/>
      <c r="G35" s="16"/>
      <c r="H35" s="16"/>
      <c r="I35" s="16"/>
      <c r="J35" s="16"/>
      <c r="K35" s="16"/>
      <c r="L35" s="16"/>
      <c r="M35" s="16"/>
      <c r="N35" s="16"/>
    </row>
    <row r="36" spans="1:14" s="5" customFormat="1">
      <c r="A36" s="22" t="s">
        <v>566</v>
      </c>
      <c r="B36" s="51"/>
      <c r="C36" s="23"/>
      <c r="D36" s="23"/>
      <c r="E36" s="23"/>
      <c r="F36" s="23"/>
      <c r="G36" s="23"/>
      <c r="H36" s="23"/>
      <c r="I36" s="23"/>
      <c r="J36" s="23"/>
      <c r="K36" s="23"/>
      <c r="L36" s="23"/>
      <c r="M36" s="23"/>
      <c r="N36" s="23"/>
    </row>
    <row r="37" spans="1:14" s="5" customFormat="1">
      <c r="A37" s="22" t="s">
        <v>567</v>
      </c>
      <c r="B37" s="51"/>
      <c r="C37" s="23"/>
      <c r="D37" s="23"/>
      <c r="E37" s="23"/>
      <c r="F37" s="23"/>
      <c r="G37" s="23"/>
      <c r="H37" s="23"/>
      <c r="I37" s="23"/>
      <c r="J37" s="23"/>
      <c r="K37" s="23"/>
      <c r="L37" s="23"/>
      <c r="M37" s="23"/>
      <c r="N37" s="23"/>
    </row>
    <row r="38" spans="1:14" s="5" customFormat="1">
      <c r="A38" s="11" t="s">
        <v>568</v>
      </c>
      <c r="B38" s="13">
        <f t="shared" ref="B38:N38" si="4">B39-B43</f>
        <v>0</v>
      </c>
      <c r="C38" s="13">
        <f t="shared" si="4"/>
        <v>0</v>
      </c>
      <c r="D38" s="13">
        <f t="shared" si="4"/>
        <v>0</v>
      </c>
      <c r="E38" s="13">
        <f t="shared" si="4"/>
        <v>0</v>
      </c>
      <c r="F38" s="13">
        <f t="shared" si="4"/>
        <v>0</v>
      </c>
      <c r="G38" s="13">
        <f t="shared" si="4"/>
        <v>0</v>
      </c>
      <c r="H38" s="13">
        <f t="shared" si="4"/>
        <v>0</v>
      </c>
      <c r="I38" s="13">
        <f t="shared" si="4"/>
        <v>0</v>
      </c>
      <c r="J38" s="13">
        <f t="shared" si="4"/>
        <v>0</v>
      </c>
      <c r="K38" s="13">
        <f t="shared" si="4"/>
        <v>0</v>
      </c>
      <c r="L38" s="13">
        <f t="shared" si="4"/>
        <v>0</v>
      </c>
      <c r="M38" s="13">
        <f t="shared" si="4"/>
        <v>0</v>
      </c>
      <c r="N38" s="13">
        <f t="shared" si="4"/>
        <v>0</v>
      </c>
    </row>
    <row r="39" spans="1:14" s="5" customFormat="1">
      <c r="A39" s="22" t="s">
        <v>569</v>
      </c>
      <c r="B39" s="51"/>
      <c r="C39" s="16"/>
      <c r="D39" s="16"/>
      <c r="E39" s="16"/>
      <c r="F39" s="16"/>
      <c r="G39" s="16"/>
      <c r="H39" s="16"/>
      <c r="I39" s="16"/>
      <c r="J39" s="16"/>
      <c r="K39" s="16"/>
      <c r="L39" s="16"/>
      <c r="M39" s="16"/>
      <c r="N39" s="16"/>
    </row>
    <row r="40" spans="1:14" s="5" customFormat="1">
      <c r="A40" s="22" t="s">
        <v>570</v>
      </c>
      <c r="B40" s="16"/>
      <c r="C40" s="16"/>
      <c r="D40" s="16"/>
      <c r="E40" s="16"/>
      <c r="F40" s="16"/>
      <c r="G40" s="16"/>
      <c r="H40" s="16"/>
      <c r="I40" s="16"/>
      <c r="J40" s="16"/>
      <c r="K40" s="16"/>
      <c r="L40" s="16"/>
      <c r="M40" s="16"/>
      <c r="N40" s="16"/>
    </row>
    <row r="41" spans="1:14" s="5" customFormat="1">
      <c r="A41" s="22" t="s">
        <v>571</v>
      </c>
      <c r="B41" s="16"/>
      <c r="C41" s="16"/>
      <c r="D41" s="16"/>
      <c r="E41" s="16"/>
      <c r="F41" s="16"/>
      <c r="G41" s="16"/>
      <c r="H41" s="16"/>
      <c r="I41" s="16"/>
      <c r="J41" s="16"/>
      <c r="K41" s="16"/>
      <c r="L41" s="16"/>
      <c r="M41" s="16"/>
      <c r="N41" s="16"/>
    </row>
    <row r="42" spans="1:14" s="5" customFormat="1">
      <c r="A42" s="935" t="s">
        <v>604</v>
      </c>
      <c r="B42" s="16"/>
      <c r="C42" s="16"/>
      <c r="D42" s="16"/>
      <c r="E42" s="16"/>
      <c r="F42" s="16"/>
      <c r="G42" s="16"/>
      <c r="H42" s="16"/>
      <c r="I42" s="23"/>
      <c r="J42" s="23"/>
      <c r="K42" s="23"/>
      <c r="L42" s="23"/>
      <c r="M42" s="23"/>
      <c r="N42" s="23"/>
    </row>
    <row r="43" spans="1:14" s="5" customFormat="1">
      <c r="A43" s="22" t="s">
        <v>572</v>
      </c>
      <c r="B43" s="53"/>
      <c r="C43" s="16"/>
      <c r="D43" s="16"/>
      <c r="E43" s="16"/>
      <c r="F43" s="16"/>
      <c r="G43" s="16"/>
      <c r="H43" s="16"/>
      <c r="I43" s="16"/>
      <c r="J43" s="16"/>
      <c r="K43" s="16"/>
      <c r="L43" s="16"/>
      <c r="M43" s="16"/>
      <c r="N43" s="16"/>
    </row>
    <row r="44" spans="1:14" s="5" customFormat="1">
      <c r="A44" s="936" t="s">
        <v>605</v>
      </c>
      <c r="B44" s="16"/>
      <c r="C44" s="16"/>
      <c r="D44" s="16"/>
      <c r="E44" s="16"/>
      <c r="F44" s="16"/>
      <c r="G44" s="16"/>
      <c r="H44" s="16"/>
      <c r="I44" s="16"/>
      <c r="J44" s="16"/>
      <c r="K44" s="16"/>
      <c r="L44" s="16"/>
      <c r="M44" s="16"/>
      <c r="N44" s="16"/>
    </row>
    <row r="45" spans="1:14" s="5" customFormat="1">
      <c r="A45" s="25" t="s">
        <v>573</v>
      </c>
      <c r="B45" s="16"/>
      <c r="C45" s="16"/>
      <c r="D45" s="16"/>
      <c r="E45" s="16"/>
      <c r="F45" s="16"/>
      <c r="G45" s="16"/>
      <c r="H45" s="16"/>
      <c r="I45" s="16"/>
      <c r="J45" s="16"/>
      <c r="K45" s="16"/>
      <c r="L45" s="16"/>
      <c r="M45" s="16"/>
      <c r="N45" s="16"/>
    </row>
    <row r="46" spans="1:14" s="5" customFormat="1">
      <c r="A46" s="54" t="s">
        <v>574</v>
      </c>
      <c r="B46" s="13">
        <f t="shared" ref="B46:N46" si="5">B8+B32+B38</f>
        <v>0</v>
      </c>
      <c r="C46" s="13">
        <f t="shared" si="5"/>
        <v>0</v>
      </c>
      <c r="D46" s="13">
        <f t="shared" si="5"/>
        <v>0</v>
      </c>
      <c r="E46" s="13">
        <f t="shared" si="5"/>
        <v>0</v>
      </c>
      <c r="F46" s="13">
        <f t="shared" si="5"/>
        <v>0</v>
      </c>
      <c r="G46" s="13">
        <f t="shared" si="5"/>
        <v>0</v>
      </c>
      <c r="H46" s="13">
        <f t="shared" si="5"/>
        <v>0</v>
      </c>
      <c r="I46" s="13">
        <f t="shared" si="5"/>
        <v>0</v>
      </c>
      <c r="J46" s="13">
        <f t="shared" si="5"/>
        <v>0</v>
      </c>
      <c r="K46" s="13">
        <f t="shared" si="5"/>
        <v>0</v>
      </c>
      <c r="L46" s="13">
        <f t="shared" si="5"/>
        <v>0</v>
      </c>
      <c r="M46" s="13">
        <f t="shared" si="5"/>
        <v>0</v>
      </c>
      <c r="N46" s="13">
        <f t="shared" si="5"/>
        <v>0</v>
      </c>
    </row>
    <row r="47" spans="1:14">
      <c r="A47" s="29" t="s">
        <v>575</v>
      </c>
      <c r="B47" s="55"/>
      <c r="C47" s="31">
        <f t="shared" ref="C47" si="6">B47+C46-C48</f>
        <v>0</v>
      </c>
      <c r="D47" s="871">
        <f>C47+D46-D48+C48</f>
        <v>0</v>
      </c>
      <c r="E47" s="871">
        <f>D47+E46-E48+D48</f>
        <v>0</v>
      </c>
      <c r="F47" s="871">
        <f>E47+F46-F48+E48</f>
        <v>0</v>
      </c>
      <c r="G47" s="871">
        <f>F47+G46-G48+F48</f>
        <v>0</v>
      </c>
      <c r="H47" s="871">
        <f>G47+H46-H48+G48</f>
        <v>0</v>
      </c>
      <c r="I47" s="31">
        <f>$B$47+I46-I48</f>
        <v>0</v>
      </c>
      <c r="J47" s="871">
        <f>I47+J46-J48+I48</f>
        <v>0</v>
      </c>
      <c r="K47" s="871">
        <f>J47+K46-K48+J48</f>
        <v>0</v>
      </c>
      <c r="L47" s="871">
        <f>K47+L46-L48+K48</f>
        <v>0</v>
      </c>
      <c r="M47" s="871">
        <f>L47+M46-M48+L48</f>
        <v>0</v>
      </c>
      <c r="N47" s="871">
        <f>M47+N46-N48+M48</f>
        <v>0</v>
      </c>
    </row>
    <row r="48" spans="1:14" s="57" customFormat="1">
      <c r="A48" s="56" t="s">
        <v>576</v>
      </c>
      <c r="B48" s="16"/>
      <c r="C48" s="16"/>
      <c r="D48" s="16"/>
      <c r="E48" s="16"/>
      <c r="F48" s="16"/>
      <c r="G48" s="16"/>
      <c r="H48" s="16"/>
      <c r="I48" s="16"/>
      <c r="J48" s="16"/>
      <c r="K48" s="16"/>
      <c r="L48" s="16"/>
      <c r="M48" s="16"/>
      <c r="N48" s="16"/>
    </row>
  </sheetData>
  <sheetProtection formatCells="0" formatColumns="0" formatRows="0"/>
  <protectedRanges>
    <protectedRange sqref="B39:N45" name="区域6" securityDescriptor=""/>
    <protectedRange sqref="I33:N35" name="区域5" securityDescriptor=""/>
    <protectedRange sqref="B33:H37" name="区域4" securityDescriptor=""/>
    <protectedRange sqref="B21:N31" name="区域3" securityDescriptor=""/>
    <protectedRange sqref="B10:N19" name="区域2" securityDescriptor=""/>
    <protectedRange sqref="B3:G3" name="区域1" securityDescriptor=""/>
    <protectedRange sqref="D2:H2" name="区域1_1" securityDescriptor=""/>
  </protectedRanges>
  <mergeCells count="13">
    <mergeCell ref="A1:N1"/>
    <mergeCell ref="C3:F3"/>
    <mergeCell ref="C6:F6"/>
    <mergeCell ref="I6:L6"/>
    <mergeCell ref="A4:A5"/>
    <mergeCell ref="A6:A7"/>
    <mergeCell ref="G6:G7"/>
    <mergeCell ref="H6:H7"/>
    <mergeCell ref="M6:M7"/>
    <mergeCell ref="N6:N7"/>
    <mergeCell ref="I4:N5"/>
    <mergeCell ref="C4:H5"/>
    <mergeCell ref="B4:B7"/>
  </mergeCells>
  <phoneticPr fontId="45" type="noConversion"/>
  <dataValidations count="1">
    <dataValidation showInputMessage="1" showErrorMessage="1" sqref="H2"/>
  </dataValidations>
  <pageMargins left="0.70833333333333304" right="0.70833333333333304" top="0.74791666666666701" bottom="0.74791666666666701" header="0.31458333333333299" footer="0.31458333333333299"/>
  <pageSetup paperSize="9" scale="60" orientation="landscape" r:id="rId1"/>
  <drawing r:id="rId2"/>
</worksheet>
</file>

<file path=xl/worksheets/sheet17.xml><?xml version="1.0" encoding="utf-8"?>
<worksheet xmlns="http://schemas.openxmlformats.org/spreadsheetml/2006/main" xmlns:r="http://schemas.openxmlformats.org/officeDocument/2006/relationships">
  <sheetPr>
    <pageSetUpPr fitToPage="1"/>
  </sheetPr>
  <dimension ref="A1:N48"/>
  <sheetViews>
    <sheetView view="pageBreakPreview" zoomScale="70" zoomScaleNormal="120" zoomScaleSheetLayoutView="70" workbookViewId="0">
      <selection activeCell="R35" sqref="R35"/>
    </sheetView>
  </sheetViews>
  <sheetFormatPr defaultColWidth="8.625" defaultRowHeight="16.5"/>
  <cols>
    <col min="1" max="1" width="43" customWidth="1"/>
    <col min="2" max="2" width="12" customWidth="1"/>
    <col min="3" max="6" width="10.875" customWidth="1"/>
    <col min="7" max="8" width="12.875" customWidth="1"/>
    <col min="9" max="12" width="10.875" customWidth="1"/>
    <col min="13" max="13" width="11.125" customWidth="1"/>
    <col min="14" max="14" width="12.875" customWidth="1"/>
    <col min="15" max="16384" width="8.625" style="6"/>
  </cols>
  <sheetData>
    <row r="1" spans="1:14" ht="24.75">
      <c r="A1" s="1022" t="s">
        <v>589</v>
      </c>
      <c r="B1" s="1022"/>
      <c r="C1" s="1022"/>
      <c r="D1" s="1022"/>
      <c r="E1" s="1022"/>
      <c r="F1" s="1022"/>
      <c r="G1" s="1022"/>
      <c r="H1" s="1022"/>
      <c r="I1" s="1022"/>
      <c r="J1" s="1022"/>
      <c r="K1" s="1022"/>
      <c r="L1" s="1022"/>
      <c r="M1" s="1022"/>
      <c r="N1" s="1022"/>
    </row>
    <row r="2" spans="1:14" s="5" customFormat="1">
      <c r="A2" s="2" t="str">
        <f>'表1-1 资产配置状况'!A2</f>
        <v>公司名称：</v>
      </c>
      <c r="B2" s="2"/>
      <c r="C2" s="7"/>
      <c r="D2" s="931" t="str">
        <f>封面!$D$21</f>
        <v xml:space="preserve"> 年 月 日</v>
      </c>
      <c r="E2" s="671"/>
      <c r="F2" s="671"/>
      <c r="G2" s="671"/>
      <c r="H2" s="671"/>
      <c r="I2" s="671"/>
      <c r="J2" s="7"/>
      <c r="K2" s="9"/>
      <c r="L2" s="2"/>
      <c r="M2" s="2"/>
      <c r="N2" s="48"/>
    </row>
    <row r="3" spans="1:14" s="5" customFormat="1">
      <c r="A3" s="2" t="s">
        <v>590</v>
      </c>
      <c r="B3" s="2"/>
      <c r="C3" s="7"/>
      <c r="D3" s="7"/>
      <c r="E3" s="7"/>
      <c r="F3" s="1177"/>
      <c r="G3" s="1177"/>
      <c r="H3" s="1177"/>
      <c r="I3" s="1177"/>
      <c r="J3" s="7"/>
      <c r="K3" s="7"/>
      <c r="L3" s="7"/>
      <c r="M3" s="49"/>
      <c r="N3" s="50" t="s">
        <v>139</v>
      </c>
    </row>
    <row r="4" spans="1:14" s="5" customFormat="1" ht="15" customHeight="1">
      <c r="A4" s="1159" t="s">
        <v>539</v>
      </c>
      <c r="B4" s="1176" t="s">
        <v>542</v>
      </c>
      <c r="C4" s="1176" t="s">
        <v>519</v>
      </c>
      <c r="D4" s="1176"/>
      <c r="E4" s="1176"/>
      <c r="F4" s="1176"/>
      <c r="G4" s="1176"/>
      <c r="H4" s="1176"/>
      <c r="I4" s="1164" t="s">
        <v>540</v>
      </c>
      <c r="J4" s="1165"/>
      <c r="K4" s="1165"/>
      <c r="L4" s="1165"/>
      <c r="M4" s="1165"/>
      <c r="N4" s="1166"/>
    </row>
    <row r="5" spans="1:14" s="5" customFormat="1">
      <c r="A5" s="1159"/>
      <c r="B5" s="1176"/>
      <c r="C5" s="1176"/>
      <c r="D5" s="1176"/>
      <c r="E5" s="1176"/>
      <c r="F5" s="1176"/>
      <c r="G5" s="1176"/>
      <c r="H5" s="1176"/>
      <c r="I5" s="1167"/>
      <c r="J5" s="1168"/>
      <c r="K5" s="1168"/>
      <c r="L5" s="1168"/>
      <c r="M5" s="1168"/>
      <c r="N5" s="1169"/>
    </row>
    <row r="6" spans="1:14" s="5" customFormat="1" ht="14.1" customHeight="1">
      <c r="A6" s="1178" t="s">
        <v>541</v>
      </c>
      <c r="B6" s="1176"/>
      <c r="C6" s="1156" t="s">
        <v>345</v>
      </c>
      <c r="D6" s="1157"/>
      <c r="E6" s="1157"/>
      <c r="F6" s="1158"/>
      <c r="G6" s="1160" t="s">
        <v>543</v>
      </c>
      <c r="H6" s="1162" t="s">
        <v>544</v>
      </c>
      <c r="I6" s="1156" t="s">
        <v>345</v>
      </c>
      <c r="J6" s="1157"/>
      <c r="K6" s="1157"/>
      <c r="L6" s="1158"/>
      <c r="M6" s="1160" t="s">
        <v>543</v>
      </c>
      <c r="N6" s="1162" t="s">
        <v>544</v>
      </c>
    </row>
    <row r="7" spans="1:14" s="5" customFormat="1">
      <c r="A7" s="1179"/>
      <c r="B7" s="1176"/>
      <c r="C7" s="10" t="s">
        <v>545</v>
      </c>
      <c r="D7" s="10" t="s">
        <v>546</v>
      </c>
      <c r="E7" s="10" t="s">
        <v>547</v>
      </c>
      <c r="F7" s="10" t="s">
        <v>548</v>
      </c>
      <c r="G7" s="1161"/>
      <c r="H7" s="1163"/>
      <c r="I7" s="10" t="s">
        <v>545</v>
      </c>
      <c r="J7" s="10" t="s">
        <v>546</v>
      </c>
      <c r="K7" s="10" t="s">
        <v>547</v>
      </c>
      <c r="L7" s="10" t="s">
        <v>548</v>
      </c>
      <c r="M7" s="1161"/>
      <c r="N7" s="1163"/>
    </row>
    <row r="8" spans="1:14" s="5" customFormat="1">
      <c r="A8" s="11" t="s">
        <v>549</v>
      </c>
      <c r="B8" s="13">
        <f t="shared" ref="B8:N8" si="0">B9+B20+B31</f>
        <v>0</v>
      </c>
      <c r="C8" s="13">
        <f t="shared" si="0"/>
        <v>0</v>
      </c>
      <c r="D8" s="13">
        <f t="shared" si="0"/>
        <v>0</v>
      </c>
      <c r="E8" s="13">
        <f t="shared" si="0"/>
        <v>0</v>
      </c>
      <c r="F8" s="13">
        <f t="shared" si="0"/>
        <v>0</v>
      </c>
      <c r="G8" s="13">
        <f t="shared" si="0"/>
        <v>0</v>
      </c>
      <c r="H8" s="13">
        <f t="shared" si="0"/>
        <v>0</v>
      </c>
      <c r="I8" s="13">
        <f t="shared" si="0"/>
        <v>0</v>
      </c>
      <c r="J8" s="13">
        <f t="shared" si="0"/>
        <v>0</v>
      </c>
      <c r="K8" s="13">
        <f t="shared" si="0"/>
        <v>0</v>
      </c>
      <c r="L8" s="13">
        <f t="shared" si="0"/>
        <v>0</v>
      </c>
      <c r="M8" s="13">
        <f t="shared" si="0"/>
        <v>0</v>
      </c>
      <c r="N8" s="13">
        <f t="shared" si="0"/>
        <v>0</v>
      </c>
    </row>
    <row r="9" spans="1:14" s="5" customFormat="1">
      <c r="A9" s="14" t="s">
        <v>662</v>
      </c>
      <c r="B9" s="13">
        <f t="shared" ref="B9:N9" si="1">B10-B11-B13-B14-B15-B16-B19</f>
        <v>0</v>
      </c>
      <c r="C9" s="13">
        <f t="shared" si="1"/>
        <v>0</v>
      </c>
      <c r="D9" s="13">
        <f t="shared" si="1"/>
        <v>0</v>
      </c>
      <c r="E9" s="13">
        <f t="shared" si="1"/>
        <v>0</v>
      </c>
      <c r="F9" s="13">
        <f t="shared" si="1"/>
        <v>0</v>
      </c>
      <c r="G9" s="13">
        <f t="shared" si="1"/>
        <v>0</v>
      </c>
      <c r="H9" s="13">
        <f t="shared" si="1"/>
        <v>0</v>
      </c>
      <c r="I9" s="13">
        <f t="shared" si="1"/>
        <v>0</v>
      </c>
      <c r="J9" s="13">
        <f t="shared" si="1"/>
        <v>0</v>
      </c>
      <c r="K9" s="13">
        <f t="shared" si="1"/>
        <v>0</v>
      </c>
      <c r="L9" s="13">
        <f t="shared" si="1"/>
        <v>0</v>
      </c>
      <c r="M9" s="13">
        <f t="shared" si="1"/>
        <v>0</v>
      </c>
      <c r="N9" s="13">
        <f t="shared" si="1"/>
        <v>0</v>
      </c>
    </row>
    <row r="10" spans="1:14" s="5" customFormat="1">
      <c r="A10" s="14" t="s">
        <v>550</v>
      </c>
      <c r="B10" s="51"/>
      <c r="C10" s="16"/>
      <c r="D10" s="16"/>
      <c r="E10" s="16"/>
      <c r="F10" s="16"/>
      <c r="G10" s="16"/>
      <c r="H10" s="16"/>
      <c r="I10" s="16"/>
      <c r="J10" s="16"/>
      <c r="K10" s="16"/>
      <c r="L10" s="16"/>
      <c r="M10" s="16"/>
      <c r="N10" s="16"/>
    </row>
    <row r="11" spans="1:14" s="5" customFormat="1">
      <c r="A11" s="14" t="s">
        <v>551</v>
      </c>
      <c r="B11" s="51"/>
      <c r="C11" s="16"/>
      <c r="D11" s="16"/>
      <c r="E11" s="16"/>
      <c r="F11" s="16"/>
      <c r="G11" s="16"/>
      <c r="H11" s="16"/>
      <c r="I11" s="16"/>
      <c r="J11" s="16"/>
      <c r="K11" s="16"/>
      <c r="L11" s="16"/>
      <c r="M11" s="16"/>
      <c r="N11" s="16"/>
    </row>
    <row r="12" spans="1:14" s="5" customFormat="1">
      <c r="A12" s="14" t="s">
        <v>552</v>
      </c>
      <c r="B12" s="51"/>
      <c r="C12" s="16"/>
      <c r="D12" s="16"/>
      <c r="E12" s="16"/>
      <c r="F12" s="16"/>
      <c r="G12" s="16"/>
      <c r="H12" s="16"/>
      <c r="I12" s="16"/>
      <c r="J12" s="16"/>
      <c r="K12" s="16"/>
      <c r="L12" s="16"/>
      <c r="M12" s="16"/>
      <c r="N12" s="16"/>
    </row>
    <row r="13" spans="1:14" s="5" customFormat="1">
      <c r="A13" s="14" t="s">
        <v>553</v>
      </c>
      <c r="B13" s="51"/>
      <c r="C13" s="16"/>
      <c r="D13" s="16"/>
      <c r="E13" s="16"/>
      <c r="F13" s="16"/>
      <c r="G13" s="16"/>
      <c r="H13" s="16"/>
      <c r="I13" s="16"/>
      <c r="J13" s="16"/>
      <c r="K13" s="16"/>
      <c r="L13" s="16"/>
      <c r="M13" s="16"/>
      <c r="N13" s="16"/>
    </row>
    <row r="14" spans="1:14" s="5" customFormat="1">
      <c r="A14" s="14" t="s">
        <v>554</v>
      </c>
      <c r="B14" s="51"/>
      <c r="C14" s="17"/>
      <c r="D14" s="17"/>
      <c r="E14" s="17"/>
      <c r="F14" s="17"/>
      <c r="G14" s="17"/>
      <c r="H14" s="17"/>
      <c r="I14" s="17"/>
      <c r="J14" s="17"/>
      <c r="K14" s="17"/>
      <c r="L14" s="17"/>
      <c r="M14" s="17"/>
      <c r="N14" s="17"/>
    </row>
    <row r="15" spans="1:14" s="5" customFormat="1">
      <c r="A15" s="14" t="s">
        <v>555</v>
      </c>
      <c r="B15" s="16"/>
      <c r="C15" s="16"/>
      <c r="D15" s="16"/>
      <c r="E15" s="16"/>
      <c r="F15" s="16"/>
      <c r="G15" s="16"/>
      <c r="H15" s="16"/>
      <c r="I15" s="16"/>
      <c r="J15" s="16"/>
      <c r="K15" s="16"/>
      <c r="L15" s="16"/>
      <c r="M15" s="16"/>
      <c r="N15" s="16"/>
    </row>
    <row r="16" spans="1:14" s="5" customFormat="1">
      <c r="A16" s="14" t="s">
        <v>556</v>
      </c>
      <c r="B16" s="51"/>
      <c r="C16" s="16"/>
      <c r="D16" s="16"/>
      <c r="E16" s="16"/>
      <c r="F16" s="16"/>
      <c r="G16" s="16"/>
      <c r="H16" s="16"/>
      <c r="I16" s="16"/>
      <c r="J16" s="16"/>
      <c r="K16" s="16"/>
      <c r="L16" s="16"/>
      <c r="M16" s="16"/>
      <c r="N16" s="16"/>
    </row>
    <row r="17" spans="1:14" s="5" customFormat="1">
      <c r="A17" s="14" t="s">
        <v>557</v>
      </c>
      <c r="B17" s="51"/>
      <c r="C17" s="16"/>
      <c r="D17" s="16"/>
      <c r="E17" s="16"/>
      <c r="F17" s="16"/>
      <c r="G17" s="16"/>
      <c r="H17" s="16"/>
      <c r="I17" s="16"/>
      <c r="J17" s="16"/>
      <c r="K17" s="16"/>
      <c r="L17" s="16"/>
      <c r="M17" s="16"/>
      <c r="N17" s="16"/>
    </row>
    <row r="18" spans="1:14" s="5" customFormat="1">
      <c r="A18" s="14" t="s">
        <v>558</v>
      </c>
      <c r="B18" s="51"/>
      <c r="C18" s="16"/>
      <c r="D18" s="16"/>
      <c r="E18" s="16"/>
      <c r="F18" s="16"/>
      <c r="G18" s="16"/>
      <c r="H18" s="16"/>
      <c r="I18" s="16"/>
      <c r="J18" s="16"/>
      <c r="K18" s="16"/>
      <c r="L18" s="16"/>
      <c r="M18" s="16"/>
      <c r="N18" s="16"/>
    </row>
    <row r="19" spans="1:14" s="5" customFormat="1">
      <c r="A19" s="14" t="s">
        <v>559</v>
      </c>
      <c r="B19" s="16"/>
      <c r="C19" s="16"/>
      <c r="D19" s="16"/>
      <c r="E19" s="16"/>
      <c r="F19" s="16"/>
      <c r="G19" s="16"/>
      <c r="H19" s="16"/>
      <c r="I19" s="16"/>
      <c r="J19" s="16"/>
      <c r="K19" s="16"/>
      <c r="L19" s="16"/>
      <c r="M19" s="16"/>
      <c r="N19" s="16"/>
    </row>
    <row r="20" spans="1:14" s="5" customFormat="1">
      <c r="A20" s="14" t="s">
        <v>663</v>
      </c>
      <c r="B20" s="13">
        <f t="shared" ref="B20:N20" si="2">B21-B22-B24-B25-B26-B27-B30</f>
        <v>0</v>
      </c>
      <c r="C20" s="13">
        <f t="shared" si="2"/>
        <v>0</v>
      </c>
      <c r="D20" s="13">
        <f t="shared" si="2"/>
        <v>0</v>
      </c>
      <c r="E20" s="13">
        <f t="shared" si="2"/>
        <v>0</v>
      </c>
      <c r="F20" s="13">
        <f t="shared" si="2"/>
        <v>0</v>
      </c>
      <c r="G20" s="13">
        <f t="shared" si="2"/>
        <v>0</v>
      </c>
      <c r="H20" s="13">
        <f t="shared" si="2"/>
        <v>0</v>
      </c>
      <c r="I20" s="13">
        <f t="shared" si="2"/>
        <v>0</v>
      </c>
      <c r="J20" s="13">
        <f t="shared" si="2"/>
        <v>0</v>
      </c>
      <c r="K20" s="13">
        <f t="shared" si="2"/>
        <v>0</v>
      </c>
      <c r="L20" s="13">
        <f t="shared" si="2"/>
        <v>0</v>
      </c>
      <c r="M20" s="13">
        <f t="shared" si="2"/>
        <v>0</v>
      </c>
      <c r="N20" s="13">
        <f t="shared" si="2"/>
        <v>0</v>
      </c>
    </row>
    <row r="21" spans="1:14" s="5" customFormat="1">
      <c r="A21" s="14" t="s">
        <v>550</v>
      </c>
      <c r="B21" s="52"/>
      <c r="C21" s="20"/>
      <c r="D21" s="20"/>
      <c r="E21" s="20"/>
      <c r="F21" s="20"/>
      <c r="G21" s="20"/>
      <c r="H21" s="20"/>
      <c r="I21" s="20"/>
      <c r="J21" s="20"/>
      <c r="K21" s="20"/>
      <c r="L21" s="20"/>
      <c r="M21" s="20"/>
      <c r="N21" s="20"/>
    </row>
    <row r="22" spans="1:14" s="5" customFormat="1">
      <c r="A22" s="14" t="s">
        <v>551</v>
      </c>
      <c r="B22" s="52"/>
      <c r="C22" s="20"/>
      <c r="D22" s="20"/>
      <c r="E22" s="20"/>
      <c r="F22" s="20"/>
      <c r="G22" s="20"/>
      <c r="H22" s="20"/>
      <c r="I22" s="20"/>
      <c r="J22" s="20"/>
      <c r="K22" s="20"/>
      <c r="L22" s="20"/>
      <c r="M22" s="20"/>
      <c r="N22" s="20"/>
    </row>
    <row r="23" spans="1:14" s="5" customFormat="1">
      <c r="A23" s="14" t="s">
        <v>552</v>
      </c>
      <c r="B23" s="52"/>
      <c r="C23" s="20"/>
      <c r="D23" s="20"/>
      <c r="E23" s="20"/>
      <c r="F23" s="20"/>
      <c r="G23" s="20"/>
      <c r="H23" s="20"/>
      <c r="I23" s="20"/>
      <c r="J23" s="20"/>
      <c r="K23" s="20"/>
      <c r="L23" s="20"/>
      <c r="M23" s="20"/>
      <c r="N23" s="20"/>
    </row>
    <row r="24" spans="1:14" s="5" customFormat="1">
      <c r="A24" s="14" t="s">
        <v>553</v>
      </c>
      <c r="B24" s="52"/>
      <c r="C24" s="20"/>
      <c r="D24" s="20"/>
      <c r="E24" s="20"/>
      <c r="F24" s="20"/>
      <c r="G24" s="20"/>
      <c r="H24" s="20"/>
      <c r="I24" s="20"/>
      <c r="J24" s="20"/>
      <c r="K24" s="20"/>
      <c r="L24" s="20"/>
      <c r="M24" s="20"/>
      <c r="N24" s="20"/>
    </row>
    <row r="25" spans="1:14" s="5" customFormat="1">
      <c r="A25" s="14" t="s">
        <v>554</v>
      </c>
      <c r="B25" s="52"/>
      <c r="C25" s="20"/>
      <c r="D25" s="20"/>
      <c r="E25" s="20"/>
      <c r="F25" s="20"/>
      <c r="G25" s="20"/>
      <c r="H25" s="20"/>
      <c r="I25" s="20"/>
      <c r="J25" s="20"/>
      <c r="K25" s="20"/>
      <c r="L25" s="20"/>
      <c r="M25" s="20"/>
      <c r="N25" s="20"/>
    </row>
    <row r="26" spans="1:14" s="5" customFormat="1">
      <c r="A26" s="14" t="s">
        <v>555</v>
      </c>
      <c r="B26" s="52"/>
      <c r="C26" s="20"/>
      <c r="D26" s="20"/>
      <c r="E26" s="20"/>
      <c r="F26" s="20"/>
      <c r="G26" s="20"/>
      <c r="H26" s="20"/>
      <c r="I26" s="20"/>
      <c r="J26" s="20"/>
      <c r="K26" s="20"/>
      <c r="L26" s="20"/>
      <c r="M26" s="20"/>
      <c r="N26" s="20"/>
    </row>
    <row r="27" spans="1:14" s="5" customFormat="1">
      <c r="A27" s="14" t="s">
        <v>556</v>
      </c>
      <c r="B27" s="52"/>
      <c r="C27" s="20"/>
      <c r="D27" s="20"/>
      <c r="E27" s="20"/>
      <c r="F27" s="20"/>
      <c r="G27" s="20"/>
      <c r="H27" s="20"/>
      <c r="I27" s="20"/>
      <c r="J27" s="20"/>
      <c r="K27" s="20"/>
      <c r="L27" s="20"/>
      <c r="M27" s="20"/>
      <c r="N27" s="20"/>
    </row>
    <row r="28" spans="1:14" s="5" customFormat="1">
      <c r="A28" s="14" t="s">
        <v>560</v>
      </c>
      <c r="B28" s="52"/>
      <c r="C28" s="20"/>
      <c r="D28" s="20"/>
      <c r="E28" s="20"/>
      <c r="F28" s="20"/>
      <c r="G28" s="20"/>
      <c r="H28" s="20"/>
      <c r="I28" s="20"/>
      <c r="J28" s="20"/>
      <c r="K28" s="20"/>
      <c r="L28" s="20"/>
      <c r="M28" s="20"/>
      <c r="N28" s="20"/>
    </row>
    <row r="29" spans="1:14" s="5" customFormat="1">
      <c r="A29" s="14" t="s">
        <v>561</v>
      </c>
      <c r="B29" s="52"/>
      <c r="C29" s="20"/>
      <c r="D29" s="20"/>
      <c r="E29" s="20"/>
      <c r="F29" s="20"/>
      <c r="G29" s="20"/>
      <c r="H29" s="20"/>
      <c r="I29" s="20"/>
      <c r="J29" s="20"/>
      <c r="K29" s="20"/>
      <c r="L29" s="20"/>
      <c r="M29" s="20"/>
      <c r="N29" s="20"/>
    </row>
    <row r="30" spans="1:14" s="5" customFormat="1">
      <c r="A30" s="14" t="s">
        <v>559</v>
      </c>
      <c r="B30" s="52"/>
      <c r="C30" s="20"/>
      <c r="D30" s="20"/>
      <c r="E30" s="20"/>
      <c r="F30" s="20"/>
      <c r="G30" s="20"/>
      <c r="H30" s="20"/>
      <c r="I30" s="20"/>
      <c r="J30" s="20"/>
      <c r="K30" s="20"/>
      <c r="L30" s="20"/>
      <c r="M30" s="20"/>
      <c r="N30" s="20"/>
    </row>
    <row r="31" spans="1:14" s="5" customFormat="1">
      <c r="A31" s="14" t="s">
        <v>664</v>
      </c>
      <c r="B31" s="51"/>
      <c r="C31" s="21"/>
      <c r="D31" s="21"/>
      <c r="E31" s="21"/>
      <c r="F31" s="21"/>
      <c r="G31" s="21"/>
      <c r="H31" s="21"/>
      <c r="I31" s="21"/>
      <c r="J31" s="21"/>
      <c r="K31" s="21"/>
      <c r="L31" s="21"/>
      <c r="M31" s="21"/>
      <c r="N31" s="21"/>
    </row>
    <row r="32" spans="1:14" s="5" customFormat="1">
      <c r="A32" s="11" t="s">
        <v>562</v>
      </c>
      <c r="B32" s="13">
        <f t="shared" ref="B32:N32" si="3">SUM(B33:B37)</f>
        <v>0</v>
      </c>
      <c r="C32" s="13">
        <f t="shared" si="3"/>
        <v>0</v>
      </c>
      <c r="D32" s="13">
        <f t="shared" si="3"/>
        <v>0</v>
      </c>
      <c r="E32" s="13">
        <f t="shared" si="3"/>
        <v>0</v>
      </c>
      <c r="F32" s="13">
        <f t="shared" si="3"/>
        <v>0</v>
      </c>
      <c r="G32" s="13">
        <f t="shared" si="3"/>
        <v>0</v>
      </c>
      <c r="H32" s="13">
        <f t="shared" si="3"/>
        <v>0</v>
      </c>
      <c r="I32" s="13">
        <f t="shared" si="3"/>
        <v>0</v>
      </c>
      <c r="J32" s="13">
        <f t="shared" si="3"/>
        <v>0</v>
      </c>
      <c r="K32" s="13">
        <f t="shared" si="3"/>
        <v>0</v>
      </c>
      <c r="L32" s="13">
        <f t="shared" si="3"/>
        <v>0</v>
      </c>
      <c r="M32" s="13">
        <f t="shared" si="3"/>
        <v>0</v>
      </c>
      <c r="N32" s="13">
        <f t="shared" si="3"/>
        <v>0</v>
      </c>
    </row>
    <row r="33" spans="1:14" s="5" customFormat="1">
      <c r="A33" s="22" t="s">
        <v>563</v>
      </c>
      <c r="B33" s="51"/>
      <c r="C33" s="16"/>
      <c r="D33" s="16"/>
      <c r="E33" s="16"/>
      <c r="F33" s="16"/>
      <c r="G33" s="16"/>
      <c r="H33" s="16"/>
      <c r="I33" s="16"/>
      <c r="J33" s="16"/>
      <c r="K33" s="16"/>
      <c r="L33" s="16"/>
      <c r="M33" s="16"/>
      <c r="N33" s="16"/>
    </row>
    <row r="34" spans="1:14" s="5" customFormat="1">
      <c r="A34" s="22" t="s">
        <v>564</v>
      </c>
      <c r="B34" s="51"/>
      <c r="C34" s="16"/>
      <c r="D34" s="16"/>
      <c r="E34" s="16"/>
      <c r="F34" s="16"/>
      <c r="G34" s="16"/>
      <c r="H34" s="16"/>
      <c r="I34" s="16"/>
      <c r="J34" s="16"/>
      <c r="K34" s="16"/>
      <c r="L34" s="16"/>
      <c r="M34" s="16"/>
      <c r="N34" s="16"/>
    </row>
    <row r="35" spans="1:14" s="5" customFormat="1">
      <c r="A35" s="22" t="s">
        <v>565</v>
      </c>
      <c r="B35" s="51"/>
      <c r="C35" s="16"/>
      <c r="D35" s="16"/>
      <c r="E35" s="16"/>
      <c r="F35" s="16"/>
      <c r="G35" s="16"/>
      <c r="H35" s="16"/>
      <c r="I35" s="16"/>
      <c r="J35" s="16"/>
      <c r="K35" s="16"/>
      <c r="L35" s="16"/>
      <c r="M35" s="16"/>
      <c r="N35" s="16"/>
    </row>
    <row r="36" spans="1:14" s="5" customFormat="1">
      <c r="A36" s="22" t="s">
        <v>566</v>
      </c>
      <c r="B36" s="51"/>
      <c r="C36" s="23"/>
      <c r="D36" s="23"/>
      <c r="E36" s="23"/>
      <c r="F36" s="23"/>
      <c r="G36" s="23"/>
      <c r="H36" s="23"/>
      <c r="I36" s="23"/>
      <c r="J36" s="23"/>
      <c r="K36" s="23"/>
      <c r="L36" s="23"/>
      <c r="M36" s="23"/>
      <c r="N36" s="23"/>
    </row>
    <row r="37" spans="1:14" s="5" customFormat="1">
      <c r="A37" s="22" t="s">
        <v>567</v>
      </c>
      <c r="B37" s="51"/>
      <c r="C37" s="23"/>
      <c r="D37" s="23"/>
      <c r="E37" s="23"/>
      <c r="F37" s="23"/>
      <c r="G37" s="23"/>
      <c r="H37" s="23"/>
      <c r="I37" s="23"/>
      <c r="J37" s="23"/>
      <c r="K37" s="23"/>
      <c r="L37" s="23"/>
      <c r="M37" s="23"/>
      <c r="N37" s="23"/>
    </row>
    <row r="38" spans="1:14" s="5" customFormat="1">
      <c r="A38" s="11" t="s">
        <v>568</v>
      </c>
      <c r="B38" s="13">
        <f t="shared" ref="B38:N38" si="4">B39-B43</f>
        <v>0</v>
      </c>
      <c r="C38" s="13">
        <f t="shared" si="4"/>
        <v>0</v>
      </c>
      <c r="D38" s="13">
        <f t="shared" si="4"/>
        <v>0</v>
      </c>
      <c r="E38" s="13">
        <f t="shared" si="4"/>
        <v>0</v>
      </c>
      <c r="F38" s="13">
        <f t="shared" si="4"/>
        <v>0</v>
      </c>
      <c r="G38" s="13">
        <f t="shared" si="4"/>
        <v>0</v>
      </c>
      <c r="H38" s="13">
        <f t="shared" si="4"/>
        <v>0</v>
      </c>
      <c r="I38" s="13">
        <f t="shared" si="4"/>
        <v>0</v>
      </c>
      <c r="J38" s="13">
        <f t="shared" si="4"/>
        <v>0</v>
      </c>
      <c r="K38" s="13">
        <f t="shared" si="4"/>
        <v>0</v>
      </c>
      <c r="L38" s="13">
        <f t="shared" si="4"/>
        <v>0</v>
      </c>
      <c r="M38" s="13">
        <f t="shared" si="4"/>
        <v>0</v>
      </c>
      <c r="N38" s="13">
        <f t="shared" si="4"/>
        <v>0</v>
      </c>
    </row>
    <row r="39" spans="1:14" s="5" customFormat="1">
      <c r="A39" s="22" t="s">
        <v>569</v>
      </c>
      <c r="B39" s="51"/>
      <c r="C39" s="16"/>
      <c r="D39" s="16"/>
      <c r="E39" s="16"/>
      <c r="F39" s="16"/>
      <c r="G39" s="16"/>
      <c r="H39" s="16"/>
      <c r="I39" s="16"/>
      <c r="J39" s="16"/>
      <c r="K39" s="16"/>
      <c r="L39" s="16"/>
      <c r="M39" s="16"/>
      <c r="N39" s="16"/>
    </row>
    <row r="40" spans="1:14" s="5" customFormat="1">
      <c r="A40" s="22" t="s">
        <v>570</v>
      </c>
      <c r="B40" s="16"/>
      <c r="C40" s="16"/>
      <c r="D40" s="16"/>
      <c r="E40" s="16"/>
      <c r="F40" s="16"/>
      <c r="G40" s="16"/>
      <c r="H40" s="16"/>
      <c r="I40" s="16"/>
      <c r="J40" s="16"/>
      <c r="K40" s="16"/>
      <c r="L40" s="16"/>
      <c r="M40" s="16"/>
      <c r="N40" s="16"/>
    </row>
    <row r="41" spans="1:14" s="5" customFormat="1">
      <c r="A41" s="22" t="s">
        <v>571</v>
      </c>
      <c r="B41" s="16"/>
      <c r="C41" s="16"/>
      <c r="D41" s="16"/>
      <c r="E41" s="16"/>
      <c r="F41" s="16"/>
      <c r="G41" s="16"/>
      <c r="H41" s="16"/>
      <c r="I41" s="16"/>
      <c r="J41" s="16"/>
      <c r="K41" s="16"/>
      <c r="L41" s="16"/>
      <c r="M41" s="16"/>
      <c r="N41" s="16"/>
    </row>
    <row r="42" spans="1:14" s="5" customFormat="1">
      <c r="A42" s="935" t="s">
        <v>604</v>
      </c>
      <c r="B42" s="16"/>
      <c r="C42" s="16"/>
      <c r="D42" s="16"/>
      <c r="E42" s="16"/>
      <c r="F42" s="16"/>
      <c r="G42" s="16"/>
      <c r="H42" s="16"/>
      <c r="I42" s="23"/>
      <c r="J42" s="23"/>
      <c r="K42" s="23"/>
      <c r="L42" s="23"/>
      <c r="M42" s="23"/>
      <c r="N42" s="23"/>
    </row>
    <row r="43" spans="1:14" s="5" customFormat="1">
      <c r="A43" s="22" t="s">
        <v>572</v>
      </c>
      <c r="B43" s="53"/>
      <c r="C43" s="16"/>
      <c r="D43" s="16"/>
      <c r="E43" s="16"/>
      <c r="F43" s="16"/>
      <c r="G43" s="16"/>
      <c r="H43" s="16"/>
      <c r="I43" s="16"/>
      <c r="J43" s="16"/>
      <c r="K43" s="16"/>
      <c r="L43" s="16"/>
      <c r="M43" s="16"/>
      <c r="N43" s="16"/>
    </row>
    <row r="44" spans="1:14" s="5" customFormat="1">
      <c r="A44" s="936" t="s">
        <v>607</v>
      </c>
      <c r="B44" s="16"/>
      <c r="C44" s="16"/>
      <c r="D44" s="16"/>
      <c r="E44" s="16"/>
      <c r="F44" s="16"/>
      <c r="G44" s="16"/>
      <c r="H44" s="16"/>
      <c r="I44" s="16"/>
      <c r="J44" s="16"/>
      <c r="K44" s="16"/>
      <c r="L44" s="16"/>
      <c r="M44" s="16"/>
      <c r="N44" s="16"/>
    </row>
    <row r="45" spans="1:14" s="5" customFormat="1">
      <c r="A45" s="25" t="s">
        <v>573</v>
      </c>
      <c r="B45" s="16"/>
      <c r="C45" s="16"/>
      <c r="D45" s="16"/>
      <c r="E45" s="16"/>
      <c r="F45" s="16"/>
      <c r="G45" s="16"/>
      <c r="H45" s="16"/>
      <c r="I45" s="16"/>
      <c r="J45" s="16"/>
      <c r="K45" s="16"/>
      <c r="L45" s="16"/>
      <c r="M45" s="16"/>
      <c r="N45" s="16"/>
    </row>
    <row r="46" spans="1:14" s="5" customFormat="1">
      <c r="A46" s="54" t="s">
        <v>574</v>
      </c>
      <c r="B46" s="13">
        <f t="shared" ref="B46:N46" si="5">B8+B32+B38</f>
        <v>0</v>
      </c>
      <c r="C46" s="13">
        <f t="shared" si="5"/>
        <v>0</v>
      </c>
      <c r="D46" s="13">
        <f t="shared" si="5"/>
        <v>0</v>
      </c>
      <c r="E46" s="13">
        <f t="shared" si="5"/>
        <v>0</v>
      </c>
      <c r="F46" s="13">
        <f t="shared" si="5"/>
        <v>0</v>
      </c>
      <c r="G46" s="13">
        <f t="shared" si="5"/>
        <v>0</v>
      </c>
      <c r="H46" s="13">
        <f t="shared" si="5"/>
        <v>0</v>
      </c>
      <c r="I46" s="13">
        <f t="shared" si="5"/>
        <v>0</v>
      </c>
      <c r="J46" s="13">
        <f t="shared" si="5"/>
        <v>0</v>
      </c>
      <c r="K46" s="13">
        <f t="shared" si="5"/>
        <v>0</v>
      </c>
      <c r="L46" s="13">
        <f t="shared" si="5"/>
        <v>0</v>
      </c>
      <c r="M46" s="13">
        <f t="shared" si="5"/>
        <v>0</v>
      </c>
      <c r="N46" s="13">
        <f t="shared" si="5"/>
        <v>0</v>
      </c>
    </row>
    <row r="47" spans="1:14">
      <c r="A47" s="29" t="s">
        <v>575</v>
      </c>
      <c r="B47" s="55"/>
      <c r="C47" s="31">
        <f t="shared" ref="C47" si="6">B47+C46-C48</f>
        <v>0</v>
      </c>
      <c r="D47" s="871">
        <f>C47+D46-D48+C48</f>
        <v>0</v>
      </c>
      <c r="E47" s="871">
        <f>D47+E46-E48+D48</f>
        <v>0</v>
      </c>
      <c r="F47" s="871">
        <f>E47+F46-F48+E48</f>
        <v>0</v>
      </c>
      <c r="G47" s="871">
        <f>F47+G46-G48+F48</f>
        <v>0</v>
      </c>
      <c r="H47" s="871">
        <f>G47+H46-H48+G48</f>
        <v>0</v>
      </c>
      <c r="I47" s="31">
        <f>$B$47+I46-I48</f>
        <v>0</v>
      </c>
      <c r="J47" s="871">
        <f>I47+J46-J48+I48</f>
        <v>0</v>
      </c>
      <c r="K47" s="871">
        <f>J47+K46-K48+J48</f>
        <v>0</v>
      </c>
      <c r="L47" s="871">
        <f>K47+L46-L48+K48</f>
        <v>0</v>
      </c>
      <c r="M47" s="871">
        <f>L47+M46-M48+L48</f>
        <v>0</v>
      </c>
      <c r="N47" s="871">
        <f>M47+N46-N48+M48</f>
        <v>0</v>
      </c>
    </row>
    <row r="48" spans="1:14">
      <c r="A48" s="56" t="s">
        <v>576</v>
      </c>
      <c r="B48" s="16"/>
      <c r="C48" s="16"/>
      <c r="D48" s="16"/>
      <c r="E48" s="16"/>
      <c r="F48" s="16"/>
      <c r="G48" s="16"/>
      <c r="H48" s="16"/>
      <c r="I48" s="16"/>
      <c r="J48" s="16"/>
      <c r="K48" s="16"/>
      <c r="L48" s="16"/>
      <c r="M48" s="16"/>
      <c r="N48" s="16"/>
    </row>
  </sheetData>
  <sheetProtection formatCells="0" formatColumns="0" formatRows="0"/>
  <protectedRanges>
    <protectedRange sqref="B39:N45" name="区域6" securityDescriptor=""/>
    <protectedRange sqref="I33:N35" name="区域5" securityDescriptor=""/>
    <protectedRange sqref="B33:H37" name="区域4" securityDescriptor=""/>
    <protectedRange sqref="B21:N31" name="区域3" securityDescriptor=""/>
    <protectedRange sqref="B10:N19" name="区域2" securityDescriptor=""/>
    <protectedRange sqref="B3:I3" name="区域1" securityDescriptor=""/>
    <protectedRange sqref="D2:H2" name="区域1_1" securityDescriptor=""/>
  </protectedRanges>
  <mergeCells count="13">
    <mergeCell ref="A1:N1"/>
    <mergeCell ref="F3:I3"/>
    <mergeCell ref="C6:F6"/>
    <mergeCell ref="I6:L6"/>
    <mergeCell ref="A4:A5"/>
    <mergeCell ref="A6:A7"/>
    <mergeCell ref="G6:G7"/>
    <mergeCell ref="H6:H7"/>
    <mergeCell ref="M6:M7"/>
    <mergeCell ref="N6:N7"/>
    <mergeCell ref="I4:N5"/>
    <mergeCell ref="C4:H5"/>
    <mergeCell ref="B4:B7"/>
  </mergeCells>
  <phoneticPr fontId="45" type="noConversion"/>
  <dataValidations count="2">
    <dataValidation showInputMessage="1" showErrorMessage="1" sqref="H2"/>
    <dataValidation type="list" allowBlank="1" showInputMessage="1" showErrorMessage="1" sqref="N2">
      <formula1>"公司整体,传统保险业务,分红保险业务,万能保险业务,投资连结险业务"</formula1>
    </dataValidation>
  </dataValidations>
  <pageMargins left="0.70833333333333304" right="0.70833333333333304" top="0.74791666666666701" bottom="0.74791666666666701" header="0.31458333333333299" footer="0.31458333333333299"/>
  <pageSetup paperSize="9" scale="61" orientation="landscape" r:id="rId1"/>
  <drawing r:id="rId2"/>
</worksheet>
</file>

<file path=xl/worksheets/sheet18.xml><?xml version="1.0" encoding="utf-8"?>
<worksheet xmlns="http://schemas.openxmlformats.org/spreadsheetml/2006/main" xmlns:r="http://schemas.openxmlformats.org/officeDocument/2006/relationships">
  <sheetPr>
    <pageSetUpPr fitToPage="1"/>
  </sheetPr>
  <dimension ref="A1:N56"/>
  <sheetViews>
    <sheetView view="pageBreakPreview" zoomScale="70" zoomScaleNormal="110" zoomScaleSheetLayoutView="70" workbookViewId="0">
      <pane xSplit="1" ySplit="7" topLeftCell="B8" activePane="bottomRight" state="frozen"/>
      <selection activeCell="A58" sqref="A58"/>
      <selection pane="topRight" activeCell="A58" sqref="A58"/>
      <selection pane="bottomLeft" activeCell="A58" sqref="A58"/>
      <selection pane="bottomRight" activeCell="N23" sqref="N23"/>
    </sheetView>
  </sheetViews>
  <sheetFormatPr defaultColWidth="8.625" defaultRowHeight="16.5"/>
  <cols>
    <col min="1" max="1" width="47" customWidth="1"/>
    <col min="2" max="2" width="11.625" customWidth="1"/>
    <col min="3" max="6" width="10.875" customWidth="1"/>
    <col min="7" max="8" width="13.625" customWidth="1"/>
    <col min="9" max="12" width="10.875" customWidth="1"/>
    <col min="13" max="14" width="13.625" customWidth="1"/>
    <col min="15" max="16384" width="8.625" style="6"/>
  </cols>
  <sheetData>
    <row r="1" spans="1:14" ht="24.75">
      <c r="A1" s="1022" t="s">
        <v>591</v>
      </c>
      <c r="B1" s="1022"/>
      <c r="C1" s="1022"/>
      <c r="D1" s="1022"/>
      <c r="E1" s="1022"/>
      <c r="F1" s="1022"/>
      <c r="G1" s="1022"/>
      <c r="H1" s="1022"/>
      <c r="I1" s="1022"/>
      <c r="J1" s="1022"/>
      <c r="K1" s="1022"/>
      <c r="L1" s="1022"/>
      <c r="M1" s="1022"/>
      <c r="N1" s="1022"/>
    </row>
    <row r="2" spans="1:14" s="5" customFormat="1">
      <c r="A2" s="2" t="str">
        <f>'表1-1 资产配置状况'!A2</f>
        <v>公司名称：</v>
      </c>
      <c r="B2" s="2"/>
      <c r="C2" s="7"/>
      <c r="D2" s="931" t="str">
        <f>封面!$D$21</f>
        <v xml:space="preserve"> 年 月 日</v>
      </c>
      <c r="E2" s="671"/>
      <c r="F2" s="671"/>
      <c r="G2" s="671"/>
      <c r="H2" s="671"/>
      <c r="I2" s="671"/>
      <c r="J2" s="7"/>
      <c r="K2" s="9"/>
      <c r="L2" s="2"/>
      <c r="M2" s="2"/>
      <c r="N2" s="48"/>
    </row>
    <row r="3" spans="1:14" s="5" customFormat="1">
      <c r="A3" s="2" t="s">
        <v>592</v>
      </c>
      <c r="B3" s="2"/>
      <c r="C3" s="7"/>
      <c r="D3" s="8"/>
      <c r="E3" s="49"/>
      <c r="F3" s="49"/>
      <c r="G3" s="49"/>
      <c r="H3" s="9"/>
      <c r="I3" s="7"/>
      <c r="J3" s="7"/>
      <c r="K3" s="7"/>
      <c r="L3" s="7"/>
      <c r="M3" s="49"/>
      <c r="N3" s="50" t="s">
        <v>139</v>
      </c>
    </row>
    <row r="4" spans="1:14" s="5" customFormat="1" ht="15" customHeight="1">
      <c r="A4" s="1159" t="s">
        <v>539</v>
      </c>
      <c r="B4" s="1180" t="s">
        <v>542</v>
      </c>
      <c r="C4" s="1176" t="s">
        <v>519</v>
      </c>
      <c r="D4" s="1176"/>
      <c r="E4" s="1176"/>
      <c r="F4" s="1176"/>
      <c r="G4" s="1176"/>
      <c r="H4" s="1176"/>
      <c r="I4" s="1164" t="s">
        <v>540</v>
      </c>
      <c r="J4" s="1165"/>
      <c r="K4" s="1165"/>
      <c r="L4" s="1165"/>
      <c r="M4" s="1165"/>
      <c r="N4" s="1166"/>
    </row>
    <row r="5" spans="1:14" s="5" customFormat="1">
      <c r="A5" s="1159"/>
      <c r="B5" s="1180"/>
      <c r="C5" s="1176"/>
      <c r="D5" s="1176"/>
      <c r="E5" s="1176"/>
      <c r="F5" s="1176"/>
      <c r="G5" s="1176"/>
      <c r="H5" s="1176"/>
      <c r="I5" s="1167"/>
      <c r="J5" s="1168"/>
      <c r="K5" s="1168"/>
      <c r="L5" s="1168"/>
      <c r="M5" s="1168"/>
      <c r="N5" s="1169"/>
    </row>
    <row r="6" spans="1:14" s="5" customFormat="1" ht="15.95" customHeight="1">
      <c r="A6" s="1178" t="s">
        <v>541</v>
      </c>
      <c r="B6" s="1180"/>
      <c r="C6" s="1156" t="s">
        <v>345</v>
      </c>
      <c r="D6" s="1157"/>
      <c r="E6" s="1157"/>
      <c r="F6" s="1158"/>
      <c r="G6" s="1160" t="s">
        <v>543</v>
      </c>
      <c r="H6" s="1162" t="s">
        <v>544</v>
      </c>
      <c r="I6" s="1156" t="s">
        <v>345</v>
      </c>
      <c r="J6" s="1157"/>
      <c r="K6" s="1157"/>
      <c r="L6" s="1158"/>
      <c r="M6" s="1160" t="s">
        <v>543</v>
      </c>
      <c r="N6" s="1162" t="s">
        <v>544</v>
      </c>
    </row>
    <row r="7" spans="1:14" s="5" customFormat="1">
      <c r="A7" s="1179"/>
      <c r="B7" s="1180"/>
      <c r="C7" s="903" t="s">
        <v>545</v>
      </c>
      <c r="D7" s="903" t="s">
        <v>546</v>
      </c>
      <c r="E7" s="903" t="s">
        <v>547</v>
      </c>
      <c r="F7" s="903" t="s">
        <v>548</v>
      </c>
      <c r="G7" s="1161"/>
      <c r="H7" s="1163"/>
      <c r="I7" s="10" t="s">
        <v>545</v>
      </c>
      <c r="J7" s="10" t="s">
        <v>546</v>
      </c>
      <c r="K7" s="10" t="s">
        <v>547</v>
      </c>
      <c r="L7" s="10" t="s">
        <v>548</v>
      </c>
      <c r="M7" s="1161"/>
      <c r="N7" s="1163"/>
    </row>
    <row r="8" spans="1:14" s="5" customFormat="1">
      <c r="A8" s="11" t="s">
        <v>549</v>
      </c>
      <c r="B8" s="12">
        <f t="shared" ref="B8:N8" si="0">B9+B20+B31</f>
        <v>0</v>
      </c>
      <c r="C8" s="13">
        <f t="shared" si="0"/>
        <v>0</v>
      </c>
      <c r="D8" s="13">
        <f t="shared" si="0"/>
        <v>0</v>
      </c>
      <c r="E8" s="13">
        <f t="shared" si="0"/>
        <v>0</v>
      </c>
      <c r="F8" s="13">
        <f t="shared" si="0"/>
        <v>0</v>
      </c>
      <c r="G8" s="13">
        <f t="shared" si="0"/>
        <v>0</v>
      </c>
      <c r="H8" s="13">
        <f t="shared" si="0"/>
        <v>0</v>
      </c>
      <c r="I8" s="13">
        <f t="shared" si="0"/>
        <v>0</v>
      </c>
      <c r="J8" s="13">
        <f t="shared" si="0"/>
        <v>0</v>
      </c>
      <c r="K8" s="13">
        <f t="shared" si="0"/>
        <v>0</v>
      </c>
      <c r="L8" s="13">
        <f t="shared" si="0"/>
        <v>0</v>
      </c>
      <c r="M8" s="13">
        <f t="shared" si="0"/>
        <v>0</v>
      </c>
      <c r="N8" s="13">
        <f t="shared" si="0"/>
        <v>0</v>
      </c>
    </row>
    <row r="9" spans="1:14" s="5" customFormat="1">
      <c r="A9" s="14" t="s">
        <v>662</v>
      </c>
      <c r="B9" s="12">
        <f t="shared" ref="B9:N9" si="1">B10-B11-B13-B14-B15-B16-B19</f>
        <v>0</v>
      </c>
      <c r="C9" s="13">
        <f t="shared" si="1"/>
        <v>0</v>
      </c>
      <c r="D9" s="13">
        <f t="shared" si="1"/>
        <v>0</v>
      </c>
      <c r="E9" s="13">
        <f t="shared" si="1"/>
        <v>0</v>
      </c>
      <c r="F9" s="13">
        <f t="shared" si="1"/>
        <v>0</v>
      </c>
      <c r="G9" s="13">
        <f t="shared" si="1"/>
        <v>0</v>
      </c>
      <c r="H9" s="13">
        <f t="shared" si="1"/>
        <v>0</v>
      </c>
      <c r="I9" s="13">
        <f t="shared" si="1"/>
        <v>0</v>
      </c>
      <c r="J9" s="13">
        <f t="shared" si="1"/>
        <v>0</v>
      </c>
      <c r="K9" s="13">
        <f t="shared" si="1"/>
        <v>0</v>
      </c>
      <c r="L9" s="13">
        <f t="shared" si="1"/>
        <v>0</v>
      </c>
      <c r="M9" s="13">
        <f t="shared" si="1"/>
        <v>0</v>
      </c>
      <c r="N9" s="13">
        <f t="shared" si="1"/>
        <v>0</v>
      </c>
    </row>
    <row r="10" spans="1:14" s="5" customFormat="1">
      <c r="A10" s="14" t="s">
        <v>550</v>
      </c>
      <c r="B10" s="15"/>
      <c r="C10" s="16"/>
      <c r="D10" s="16"/>
      <c r="E10" s="16"/>
      <c r="F10" s="16"/>
      <c r="G10" s="16"/>
      <c r="H10" s="16"/>
      <c r="I10" s="16"/>
      <c r="J10" s="16"/>
      <c r="K10" s="16"/>
      <c r="L10" s="16"/>
      <c r="M10" s="16"/>
      <c r="N10" s="16"/>
    </row>
    <row r="11" spans="1:14" s="5" customFormat="1">
      <c r="A11" s="14" t="s">
        <v>551</v>
      </c>
      <c r="B11" s="15"/>
      <c r="C11" s="16"/>
      <c r="D11" s="16"/>
      <c r="E11" s="16"/>
      <c r="F11" s="16"/>
      <c r="G11" s="16"/>
      <c r="H11" s="16"/>
      <c r="I11" s="16"/>
      <c r="J11" s="16"/>
      <c r="K11" s="16"/>
      <c r="L11" s="16"/>
      <c r="M11" s="16"/>
      <c r="N11" s="16"/>
    </row>
    <row r="12" spans="1:14" s="5" customFormat="1">
      <c r="A12" s="14" t="s">
        <v>552</v>
      </c>
      <c r="B12" s="15"/>
      <c r="C12" s="16"/>
      <c r="D12" s="16"/>
      <c r="E12" s="16"/>
      <c r="F12" s="16"/>
      <c r="G12" s="16"/>
      <c r="H12" s="16"/>
      <c r="I12" s="16"/>
      <c r="J12" s="16"/>
      <c r="K12" s="16"/>
      <c r="L12" s="16"/>
      <c r="M12" s="16"/>
      <c r="N12" s="16"/>
    </row>
    <row r="13" spans="1:14" s="5" customFormat="1">
      <c r="A13" s="14" t="s">
        <v>553</v>
      </c>
      <c r="B13" s="15"/>
      <c r="C13" s="16"/>
      <c r="D13" s="16"/>
      <c r="E13" s="16"/>
      <c r="F13" s="16"/>
      <c r="G13" s="16"/>
      <c r="H13" s="16"/>
      <c r="I13" s="16"/>
      <c r="J13" s="16"/>
      <c r="K13" s="16"/>
      <c r="L13" s="16"/>
      <c r="M13" s="16"/>
      <c r="N13" s="16"/>
    </row>
    <row r="14" spans="1:14" s="5" customFormat="1">
      <c r="A14" s="14" t="s">
        <v>554</v>
      </c>
      <c r="B14" s="15"/>
      <c r="C14" s="17"/>
      <c r="D14" s="17"/>
      <c r="E14" s="17"/>
      <c r="F14" s="17"/>
      <c r="G14" s="17"/>
      <c r="H14" s="17"/>
      <c r="I14" s="17"/>
      <c r="J14" s="17"/>
      <c r="K14" s="17"/>
      <c r="L14" s="17"/>
      <c r="M14" s="17"/>
      <c r="N14" s="17"/>
    </row>
    <row r="15" spans="1:14" s="5" customFormat="1">
      <c r="A15" s="14" t="s">
        <v>555</v>
      </c>
      <c r="B15" s="18"/>
      <c r="C15" s="16"/>
      <c r="D15" s="16"/>
      <c r="E15" s="16"/>
      <c r="F15" s="16"/>
      <c r="G15" s="16"/>
      <c r="H15" s="16"/>
      <c r="I15" s="16"/>
      <c r="J15" s="16"/>
      <c r="K15" s="16"/>
      <c r="L15" s="16"/>
      <c r="M15" s="16"/>
      <c r="N15" s="16"/>
    </row>
    <row r="16" spans="1:14" s="5" customFormat="1">
      <c r="A16" s="14" t="s">
        <v>556</v>
      </c>
      <c r="B16" s="15"/>
      <c r="C16" s="16"/>
      <c r="D16" s="16"/>
      <c r="E16" s="16"/>
      <c r="F16" s="16"/>
      <c r="G16" s="16"/>
      <c r="H16" s="16"/>
      <c r="I16" s="16"/>
      <c r="J16" s="16"/>
      <c r="K16" s="16"/>
      <c r="L16" s="16"/>
      <c r="M16" s="16"/>
      <c r="N16" s="16"/>
    </row>
    <row r="17" spans="1:14" s="5" customFormat="1">
      <c r="A17" s="14" t="s">
        <v>557</v>
      </c>
      <c r="B17" s="15"/>
      <c r="C17" s="16"/>
      <c r="D17" s="16"/>
      <c r="E17" s="16"/>
      <c r="F17" s="16"/>
      <c r="G17" s="16"/>
      <c r="H17" s="16"/>
      <c r="I17" s="16"/>
      <c r="J17" s="16"/>
      <c r="K17" s="16"/>
      <c r="L17" s="16"/>
      <c r="M17" s="16"/>
      <c r="N17" s="16"/>
    </row>
    <row r="18" spans="1:14" s="5" customFormat="1">
      <c r="A18" s="14" t="s">
        <v>558</v>
      </c>
      <c r="B18" s="15"/>
      <c r="C18" s="16"/>
      <c r="D18" s="16"/>
      <c r="E18" s="16"/>
      <c r="F18" s="16"/>
      <c r="G18" s="16"/>
      <c r="H18" s="16"/>
      <c r="I18" s="16"/>
      <c r="J18" s="16"/>
      <c r="K18" s="16"/>
      <c r="L18" s="16"/>
      <c r="M18" s="16"/>
      <c r="N18" s="16"/>
    </row>
    <row r="19" spans="1:14" s="5" customFormat="1">
      <c r="A19" s="14" t="s">
        <v>559</v>
      </c>
      <c r="B19" s="18"/>
      <c r="C19" s="16"/>
      <c r="D19" s="16"/>
      <c r="E19" s="16"/>
      <c r="F19" s="16"/>
      <c r="G19" s="16"/>
      <c r="H19" s="16"/>
      <c r="I19" s="16"/>
      <c r="J19" s="16"/>
      <c r="K19" s="16"/>
      <c r="L19" s="16"/>
      <c r="M19" s="16"/>
      <c r="N19" s="16"/>
    </row>
    <row r="20" spans="1:14" s="5" customFormat="1">
      <c r="A20" s="14" t="s">
        <v>663</v>
      </c>
      <c r="B20" s="12">
        <f t="shared" ref="B20:N20" si="2">B21-B22-B24-B25-B26-B27-B30</f>
        <v>0</v>
      </c>
      <c r="C20" s="13">
        <f t="shared" si="2"/>
        <v>0</v>
      </c>
      <c r="D20" s="13">
        <f t="shared" si="2"/>
        <v>0</v>
      </c>
      <c r="E20" s="13">
        <f t="shared" si="2"/>
        <v>0</v>
      </c>
      <c r="F20" s="13">
        <f t="shared" si="2"/>
        <v>0</v>
      </c>
      <c r="G20" s="13">
        <f t="shared" si="2"/>
        <v>0</v>
      </c>
      <c r="H20" s="13">
        <f t="shared" si="2"/>
        <v>0</v>
      </c>
      <c r="I20" s="13">
        <f t="shared" si="2"/>
        <v>0</v>
      </c>
      <c r="J20" s="13">
        <f t="shared" si="2"/>
        <v>0</v>
      </c>
      <c r="K20" s="13">
        <f t="shared" si="2"/>
        <v>0</v>
      </c>
      <c r="L20" s="13">
        <f t="shared" si="2"/>
        <v>0</v>
      </c>
      <c r="M20" s="13">
        <f t="shared" si="2"/>
        <v>0</v>
      </c>
      <c r="N20" s="13">
        <f t="shared" si="2"/>
        <v>0</v>
      </c>
    </row>
    <row r="21" spans="1:14" s="5" customFormat="1">
      <c r="A21" s="14" t="s">
        <v>550</v>
      </c>
      <c r="B21" s="19"/>
      <c r="C21" s="20"/>
      <c r="D21" s="20"/>
      <c r="E21" s="20"/>
      <c r="F21" s="20"/>
      <c r="G21" s="20"/>
      <c r="H21" s="20"/>
      <c r="I21" s="20"/>
      <c r="J21" s="20"/>
      <c r="K21" s="20"/>
      <c r="L21" s="20"/>
      <c r="M21" s="20"/>
      <c r="N21" s="20"/>
    </row>
    <row r="22" spans="1:14" s="5" customFormat="1">
      <c r="A22" s="14" t="s">
        <v>551</v>
      </c>
      <c r="B22" s="19"/>
      <c r="C22" s="20"/>
      <c r="D22" s="20"/>
      <c r="E22" s="20"/>
      <c r="F22" s="20"/>
      <c r="G22" s="20"/>
      <c r="H22" s="20"/>
      <c r="I22" s="20"/>
      <c r="J22" s="20"/>
      <c r="K22" s="20"/>
      <c r="L22" s="20"/>
      <c r="M22" s="20"/>
      <c r="N22" s="20"/>
    </row>
    <row r="23" spans="1:14" s="5" customFormat="1">
      <c r="A23" s="14" t="s">
        <v>552</v>
      </c>
      <c r="B23" s="19"/>
      <c r="C23" s="20"/>
      <c r="D23" s="20"/>
      <c r="E23" s="20"/>
      <c r="F23" s="20"/>
      <c r="G23" s="20"/>
      <c r="H23" s="20"/>
      <c r="I23" s="20"/>
      <c r="J23" s="20"/>
      <c r="K23" s="20"/>
      <c r="L23" s="20"/>
      <c r="M23" s="20"/>
      <c r="N23" s="20"/>
    </row>
    <row r="24" spans="1:14" s="5" customFormat="1">
      <c r="A24" s="14" t="s">
        <v>553</v>
      </c>
      <c r="B24" s="19"/>
      <c r="C24" s="20"/>
      <c r="D24" s="20"/>
      <c r="E24" s="20"/>
      <c r="F24" s="20"/>
      <c r="G24" s="20"/>
      <c r="H24" s="20"/>
      <c r="I24" s="20"/>
      <c r="J24" s="20"/>
      <c r="K24" s="20"/>
      <c r="L24" s="20"/>
      <c r="M24" s="20"/>
      <c r="N24" s="20"/>
    </row>
    <row r="25" spans="1:14" s="5" customFormat="1">
      <c r="A25" s="14" t="s">
        <v>554</v>
      </c>
      <c r="B25" s="19"/>
      <c r="C25" s="20"/>
      <c r="D25" s="20"/>
      <c r="E25" s="20"/>
      <c r="F25" s="20"/>
      <c r="G25" s="20"/>
      <c r="H25" s="20"/>
      <c r="I25" s="20"/>
      <c r="J25" s="20"/>
      <c r="K25" s="20"/>
      <c r="L25" s="20"/>
      <c r="M25" s="20"/>
      <c r="N25" s="20"/>
    </row>
    <row r="26" spans="1:14" s="5" customFormat="1">
      <c r="A26" s="14" t="s">
        <v>555</v>
      </c>
      <c r="B26" s="19"/>
      <c r="C26" s="20"/>
      <c r="D26" s="20"/>
      <c r="E26" s="20"/>
      <c r="F26" s="20"/>
      <c r="G26" s="20"/>
      <c r="H26" s="20"/>
      <c r="I26" s="20"/>
      <c r="J26" s="20"/>
      <c r="K26" s="20"/>
      <c r="L26" s="20"/>
      <c r="M26" s="20"/>
      <c r="N26" s="20"/>
    </row>
    <row r="27" spans="1:14" s="5" customFormat="1">
      <c r="A27" s="14" t="s">
        <v>556</v>
      </c>
      <c r="B27" s="19"/>
      <c r="C27" s="20"/>
      <c r="D27" s="20"/>
      <c r="E27" s="20"/>
      <c r="F27" s="20"/>
      <c r="G27" s="20"/>
      <c r="H27" s="20"/>
      <c r="I27" s="20"/>
      <c r="J27" s="20"/>
      <c r="K27" s="20"/>
      <c r="L27" s="20"/>
      <c r="M27" s="20"/>
      <c r="N27" s="20"/>
    </row>
    <row r="28" spans="1:14" s="5" customFormat="1">
      <c r="A28" s="14" t="s">
        <v>560</v>
      </c>
      <c r="B28" s="19"/>
      <c r="C28" s="20"/>
      <c r="D28" s="20"/>
      <c r="E28" s="20"/>
      <c r="F28" s="20"/>
      <c r="G28" s="20"/>
      <c r="H28" s="20"/>
      <c r="I28" s="20"/>
      <c r="J28" s="20"/>
      <c r="K28" s="20"/>
      <c r="L28" s="20"/>
      <c r="M28" s="20"/>
      <c r="N28" s="20"/>
    </row>
    <row r="29" spans="1:14" s="5" customFormat="1">
      <c r="A29" s="14" t="s">
        <v>561</v>
      </c>
      <c r="B29" s="19"/>
      <c r="C29" s="20"/>
      <c r="D29" s="20"/>
      <c r="E29" s="20"/>
      <c r="F29" s="20"/>
      <c r="G29" s="20"/>
      <c r="H29" s="20"/>
      <c r="I29" s="20"/>
      <c r="J29" s="20"/>
      <c r="K29" s="20"/>
      <c r="L29" s="20"/>
      <c r="M29" s="20"/>
      <c r="N29" s="20"/>
    </row>
    <row r="30" spans="1:14" s="5" customFormat="1">
      <c r="A30" s="14" t="s">
        <v>559</v>
      </c>
      <c r="B30" s="19"/>
      <c r="C30" s="20"/>
      <c r="D30" s="20"/>
      <c r="E30" s="20"/>
      <c r="F30" s="20"/>
      <c r="G30" s="20"/>
      <c r="H30" s="20"/>
      <c r="I30" s="20"/>
      <c r="J30" s="20"/>
      <c r="K30" s="20"/>
      <c r="L30" s="20"/>
      <c r="M30" s="20"/>
      <c r="N30" s="20"/>
    </row>
    <row r="31" spans="1:14" s="5" customFormat="1">
      <c r="A31" s="14" t="s">
        <v>664</v>
      </c>
      <c r="B31" s="15"/>
      <c r="C31" s="21"/>
      <c r="D31" s="21"/>
      <c r="E31" s="21"/>
      <c r="F31" s="21"/>
      <c r="G31" s="21"/>
      <c r="H31" s="21"/>
      <c r="I31" s="21"/>
      <c r="J31" s="21"/>
      <c r="K31" s="21"/>
      <c r="L31" s="21"/>
      <c r="M31" s="21"/>
      <c r="N31" s="21"/>
    </row>
    <row r="32" spans="1:14" s="5" customFormat="1">
      <c r="A32" s="11" t="s">
        <v>562</v>
      </c>
      <c r="B32" s="12">
        <f t="shared" ref="B32:N32" si="3">SUM(B33:B37)</f>
        <v>0</v>
      </c>
      <c r="C32" s="13">
        <f t="shared" si="3"/>
        <v>0</v>
      </c>
      <c r="D32" s="13">
        <f t="shared" si="3"/>
        <v>0</v>
      </c>
      <c r="E32" s="13">
        <f t="shared" si="3"/>
        <v>0</v>
      </c>
      <c r="F32" s="13">
        <f t="shared" si="3"/>
        <v>0</v>
      </c>
      <c r="G32" s="13">
        <f t="shared" si="3"/>
        <v>0</v>
      </c>
      <c r="H32" s="13">
        <f t="shared" si="3"/>
        <v>0</v>
      </c>
      <c r="I32" s="13">
        <f t="shared" si="3"/>
        <v>0</v>
      </c>
      <c r="J32" s="13">
        <f t="shared" si="3"/>
        <v>0</v>
      </c>
      <c r="K32" s="13">
        <f t="shared" si="3"/>
        <v>0</v>
      </c>
      <c r="L32" s="13">
        <f t="shared" si="3"/>
        <v>0</v>
      </c>
      <c r="M32" s="13">
        <f t="shared" si="3"/>
        <v>0</v>
      </c>
      <c r="N32" s="13">
        <f t="shared" si="3"/>
        <v>0</v>
      </c>
    </row>
    <row r="33" spans="1:14" s="5" customFormat="1">
      <c r="A33" s="22" t="s">
        <v>563</v>
      </c>
      <c r="B33" s="15"/>
      <c r="C33" s="16"/>
      <c r="D33" s="16"/>
      <c r="E33" s="16"/>
      <c r="F33" s="16"/>
      <c r="G33" s="16"/>
      <c r="H33" s="16"/>
      <c r="I33" s="16"/>
      <c r="J33" s="16"/>
      <c r="K33" s="16"/>
      <c r="L33" s="16"/>
      <c r="M33" s="16"/>
      <c r="N33" s="16"/>
    </row>
    <row r="34" spans="1:14" s="5" customFormat="1">
      <c r="A34" s="22" t="s">
        <v>564</v>
      </c>
      <c r="B34" s="15"/>
      <c r="C34" s="16"/>
      <c r="D34" s="16"/>
      <c r="E34" s="16"/>
      <c r="F34" s="16"/>
      <c r="G34" s="16"/>
      <c r="H34" s="16"/>
      <c r="I34" s="16"/>
      <c r="J34" s="16"/>
      <c r="K34" s="16"/>
      <c r="L34" s="16"/>
      <c r="M34" s="16"/>
      <c r="N34" s="16"/>
    </row>
    <row r="35" spans="1:14" s="5" customFormat="1">
      <c r="A35" s="22" t="s">
        <v>565</v>
      </c>
      <c r="B35" s="15"/>
      <c r="C35" s="16"/>
      <c r="D35" s="16"/>
      <c r="E35" s="16"/>
      <c r="F35" s="16"/>
      <c r="G35" s="16"/>
      <c r="H35" s="16"/>
      <c r="I35" s="16"/>
      <c r="J35" s="16"/>
      <c r="K35" s="16"/>
      <c r="L35" s="16"/>
      <c r="M35" s="16"/>
      <c r="N35" s="16"/>
    </row>
    <row r="36" spans="1:14" s="5" customFormat="1">
      <c r="A36" s="22" t="s">
        <v>566</v>
      </c>
      <c r="B36" s="15"/>
      <c r="C36" s="23"/>
      <c r="D36" s="23"/>
      <c r="E36" s="23"/>
      <c r="F36" s="23"/>
      <c r="G36" s="23"/>
      <c r="H36" s="23"/>
      <c r="I36" s="23"/>
      <c r="J36" s="23"/>
      <c r="K36" s="23"/>
      <c r="L36" s="23"/>
      <c r="M36" s="23"/>
      <c r="N36" s="23"/>
    </row>
    <row r="37" spans="1:14" s="5" customFormat="1">
      <c r="A37" s="22" t="s">
        <v>567</v>
      </c>
      <c r="B37" s="15"/>
      <c r="C37" s="23"/>
      <c r="D37" s="23"/>
      <c r="E37" s="23"/>
      <c r="F37" s="23"/>
      <c r="G37" s="23"/>
      <c r="H37" s="23"/>
      <c r="I37" s="23"/>
      <c r="J37" s="23"/>
      <c r="K37" s="23"/>
      <c r="L37" s="23"/>
      <c r="M37" s="23"/>
      <c r="N37" s="23"/>
    </row>
    <row r="38" spans="1:14" s="5" customFormat="1">
      <c r="A38" s="11" t="s">
        <v>568</v>
      </c>
      <c r="B38" s="12">
        <f t="shared" ref="B38:N38" si="4">B39-B43</f>
        <v>0</v>
      </c>
      <c r="C38" s="13">
        <f t="shared" si="4"/>
        <v>0</v>
      </c>
      <c r="D38" s="13">
        <f t="shared" si="4"/>
        <v>0</v>
      </c>
      <c r="E38" s="13">
        <f t="shared" si="4"/>
        <v>0</v>
      </c>
      <c r="F38" s="13">
        <f t="shared" si="4"/>
        <v>0</v>
      </c>
      <c r="G38" s="13">
        <f t="shared" si="4"/>
        <v>0</v>
      </c>
      <c r="H38" s="13">
        <f t="shared" si="4"/>
        <v>0</v>
      </c>
      <c r="I38" s="13">
        <f t="shared" si="4"/>
        <v>0</v>
      </c>
      <c r="J38" s="13">
        <f t="shared" si="4"/>
        <v>0</v>
      </c>
      <c r="K38" s="13">
        <f t="shared" si="4"/>
        <v>0</v>
      </c>
      <c r="L38" s="13">
        <f t="shared" si="4"/>
        <v>0</v>
      </c>
      <c r="M38" s="13">
        <f t="shared" si="4"/>
        <v>0</v>
      </c>
      <c r="N38" s="13">
        <f t="shared" si="4"/>
        <v>0</v>
      </c>
    </row>
    <row r="39" spans="1:14" s="5" customFormat="1">
      <c r="A39" s="22" t="s">
        <v>569</v>
      </c>
      <c r="B39" s="15"/>
      <c r="C39" s="16"/>
      <c r="D39" s="16"/>
      <c r="E39" s="16"/>
      <c r="F39" s="16"/>
      <c r="G39" s="16"/>
      <c r="H39" s="16"/>
      <c r="I39" s="16"/>
      <c r="J39" s="16"/>
      <c r="K39" s="16"/>
      <c r="L39" s="16"/>
      <c r="M39" s="16"/>
      <c r="N39" s="16"/>
    </row>
    <row r="40" spans="1:14" s="5" customFormat="1">
      <c r="A40" s="22" t="s">
        <v>570</v>
      </c>
      <c r="B40" s="18"/>
      <c r="C40" s="16"/>
      <c r="D40" s="16"/>
      <c r="E40" s="16"/>
      <c r="F40" s="16"/>
      <c r="G40" s="16"/>
      <c r="H40" s="16"/>
      <c r="I40" s="16"/>
      <c r="J40" s="16"/>
      <c r="K40" s="16"/>
      <c r="L40" s="16"/>
      <c r="M40" s="16"/>
      <c r="N40" s="16"/>
    </row>
    <row r="41" spans="1:14" s="5" customFormat="1">
      <c r="A41" s="22" t="s">
        <v>571</v>
      </c>
      <c r="B41" s="18"/>
      <c r="C41" s="16"/>
      <c r="D41" s="16"/>
      <c r="E41" s="16"/>
      <c r="F41" s="16"/>
      <c r="G41" s="16"/>
      <c r="H41" s="16"/>
      <c r="I41" s="16"/>
      <c r="J41" s="16"/>
      <c r="K41" s="16"/>
      <c r="L41" s="16"/>
      <c r="M41" s="16"/>
      <c r="N41" s="16"/>
    </row>
    <row r="42" spans="1:14" s="5" customFormat="1">
      <c r="A42" s="935" t="s">
        <v>601</v>
      </c>
      <c r="B42" s="18"/>
      <c r="C42" s="16"/>
      <c r="D42" s="16"/>
      <c r="E42" s="16"/>
      <c r="F42" s="16"/>
      <c r="G42" s="16"/>
      <c r="H42" s="16"/>
      <c r="I42" s="23"/>
      <c r="J42" s="23"/>
      <c r="K42" s="23"/>
      <c r="L42" s="23"/>
      <c r="M42" s="23"/>
      <c r="N42" s="23"/>
    </row>
    <row r="43" spans="1:14" s="5" customFormat="1">
      <c r="A43" s="22" t="s">
        <v>572</v>
      </c>
      <c r="B43" s="24"/>
      <c r="C43" s="16"/>
      <c r="D43" s="16"/>
      <c r="E43" s="16"/>
      <c r="F43" s="16"/>
      <c r="G43" s="16"/>
      <c r="H43" s="16"/>
      <c r="I43" s="16"/>
      <c r="J43" s="16"/>
      <c r="K43" s="16"/>
      <c r="L43" s="16"/>
      <c r="M43" s="16"/>
      <c r="N43" s="16"/>
    </row>
    <row r="44" spans="1:14" s="5" customFormat="1">
      <c r="A44" s="936" t="s">
        <v>602</v>
      </c>
      <c r="B44" s="18"/>
      <c r="C44" s="16"/>
      <c r="D44" s="16"/>
      <c r="E44" s="16"/>
      <c r="F44" s="16"/>
      <c r="G44" s="16"/>
      <c r="H44" s="16"/>
      <c r="I44" s="16"/>
      <c r="J44" s="16"/>
      <c r="K44" s="16"/>
      <c r="L44" s="16"/>
      <c r="M44" s="16"/>
      <c r="N44" s="16"/>
    </row>
    <row r="45" spans="1:14" s="5" customFormat="1">
      <c r="A45" s="25" t="s">
        <v>573</v>
      </c>
      <c r="B45" s="18"/>
      <c r="C45" s="16"/>
      <c r="D45" s="16"/>
      <c r="E45" s="16"/>
      <c r="F45" s="16"/>
      <c r="G45" s="16"/>
      <c r="H45" s="16"/>
      <c r="I45" s="16"/>
      <c r="J45" s="16"/>
      <c r="K45" s="16"/>
      <c r="L45" s="16"/>
      <c r="M45" s="16"/>
      <c r="N45" s="16"/>
    </row>
    <row r="46" spans="1:14" s="5" customFormat="1">
      <c r="A46" s="26" t="s">
        <v>574</v>
      </c>
      <c r="B46" s="27">
        <f t="shared" ref="B46:N46" si="5">B8+B32+B38</f>
        <v>0</v>
      </c>
      <c r="C46" s="28">
        <f t="shared" si="5"/>
        <v>0</v>
      </c>
      <c r="D46" s="28">
        <f t="shared" si="5"/>
        <v>0</v>
      </c>
      <c r="E46" s="28">
        <f t="shared" si="5"/>
        <v>0</v>
      </c>
      <c r="F46" s="28">
        <f t="shared" si="5"/>
        <v>0</v>
      </c>
      <c r="G46" s="28">
        <f t="shared" si="5"/>
        <v>0</v>
      </c>
      <c r="H46" s="28">
        <f t="shared" si="5"/>
        <v>0</v>
      </c>
      <c r="I46" s="28">
        <f t="shared" si="5"/>
        <v>0</v>
      </c>
      <c r="J46" s="28">
        <f t="shared" si="5"/>
        <v>0</v>
      </c>
      <c r="K46" s="28">
        <f t="shared" si="5"/>
        <v>0</v>
      </c>
      <c r="L46" s="28">
        <f t="shared" si="5"/>
        <v>0</v>
      </c>
      <c r="M46" s="28">
        <f t="shared" si="5"/>
        <v>0</v>
      </c>
      <c r="N46" s="28">
        <f t="shared" si="5"/>
        <v>0</v>
      </c>
    </row>
    <row r="47" spans="1:14" s="5" customFormat="1">
      <c r="A47" s="29" t="s">
        <v>575</v>
      </c>
      <c r="B47" s="30"/>
      <c r="C47" s="31">
        <f t="shared" ref="C47" si="6">B47+C46-C48</f>
        <v>0</v>
      </c>
      <c r="D47" s="871">
        <f>C47+D46-D48+C48</f>
        <v>0</v>
      </c>
      <c r="E47" s="871">
        <f>D47+E46-E48+D48</f>
        <v>0</v>
      </c>
      <c r="F47" s="871">
        <f>E47+F46-F48+E48</f>
        <v>0</v>
      </c>
      <c r="G47" s="871">
        <f>F47+G46-G48+F48</f>
        <v>0</v>
      </c>
      <c r="H47" s="871">
        <f>G47+H46-H48+G48</f>
        <v>0</v>
      </c>
      <c r="I47" s="31">
        <f>$B$47+I46-I48</f>
        <v>0</v>
      </c>
      <c r="J47" s="871">
        <f>I47+J46-J48+I48</f>
        <v>0</v>
      </c>
      <c r="K47" s="871">
        <f>J47+K46-K48+J48</f>
        <v>0</v>
      </c>
      <c r="L47" s="871">
        <f>K47+L46-L48+K48</f>
        <v>0</v>
      </c>
      <c r="M47" s="871">
        <f>L47+M46-M48+L48</f>
        <v>0</v>
      </c>
      <c r="N47" s="871">
        <f>M47+N46-N48+M48</f>
        <v>0</v>
      </c>
    </row>
    <row r="48" spans="1:14" s="5" customFormat="1">
      <c r="A48" s="32" t="s">
        <v>576</v>
      </c>
      <c r="B48" s="33"/>
      <c r="C48" s="34"/>
      <c r="D48" s="34"/>
      <c r="E48" s="34"/>
      <c r="F48" s="34"/>
      <c r="G48" s="34"/>
      <c r="H48" s="34"/>
      <c r="I48" s="34"/>
      <c r="J48" s="34"/>
      <c r="K48" s="34"/>
      <c r="L48" s="34"/>
      <c r="M48" s="34"/>
      <c r="N48" s="34"/>
    </row>
    <row r="49" spans="1:14" s="5" customFormat="1">
      <c r="A49" s="35" t="s">
        <v>577</v>
      </c>
      <c r="B49" s="36"/>
      <c r="C49" s="37"/>
      <c r="D49" s="37"/>
      <c r="E49" s="37"/>
      <c r="F49" s="37"/>
      <c r="G49" s="37"/>
      <c r="H49" s="37"/>
      <c r="I49" s="37"/>
      <c r="J49" s="37"/>
      <c r="K49" s="37"/>
      <c r="L49" s="37"/>
      <c r="M49" s="37"/>
      <c r="N49" s="37"/>
    </row>
    <row r="50" spans="1:14" s="5" customFormat="1">
      <c r="A50" s="38" t="s">
        <v>578</v>
      </c>
      <c r="B50" s="39"/>
      <c r="C50" s="40"/>
      <c r="D50" s="40"/>
      <c r="E50" s="40"/>
      <c r="F50" s="40"/>
      <c r="G50" s="40"/>
      <c r="H50" s="40"/>
      <c r="I50" s="40"/>
      <c r="J50" s="40"/>
      <c r="K50" s="40"/>
      <c r="L50" s="40"/>
      <c r="M50" s="40"/>
      <c r="N50" s="40"/>
    </row>
    <row r="51" spans="1:14" s="5" customFormat="1">
      <c r="A51" s="26" t="s">
        <v>579</v>
      </c>
      <c r="B51" s="41"/>
      <c r="C51" s="42"/>
      <c r="D51" s="42"/>
      <c r="E51" s="42"/>
      <c r="F51" s="42"/>
      <c r="G51" s="42"/>
      <c r="H51" s="42"/>
      <c r="I51" s="42"/>
      <c r="J51" s="42"/>
      <c r="K51" s="42"/>
      <c r="L51" s="42"/>
      <c r="M51" s="42"/>
      <c r="N51" s="42"/>
    </row>
    <row r="52" spans="1:14" s="5" customFormat="1">
      <c r="A52" s="35" t="s">
        <v>580</v>
      </c>
      <c r="B52" s="43"/>
      <c r="C52" s="44">
        <f>C47+C51</f>
        <v>0</v>
      </c>
      <c r="D52" s="44">
        <f>C52+D51+IF(SUM($C51:C$51)=0,D46,D8-D45)</f>
        <v>0</v>
      </c>
      <c r="E52" s="44">
        <f>D52+E51+IF(SUM($C51:D$51)=0,E46,E8-E45)</f>
        <v>0</v>
      </c>
      <c r="F52" s="44">
        <f>E52+F51+IF(SUM($C51:E$51)=0,F46,F8-F45)</f>
        <v>0</v>
      </c>
      <c r="G52" s="44">
        <f>F52+G51+IF(SUM($C51:F$51)=0,G46,G8-G45)</f>
        <v>0</v>
      </c>
      <c r="H52" s="44">
        <f>G52+H51+IF(SUM($C51:G$51)=0,H46,H8-H45)</f>
        <v>0</v>
      </c>
      <c r="I52" s="44">
        <f>I47+I51</f>
        <v>0</v>
      </c>
      <c r="J52" s="44">
        <f>I52+J51+IF(SUM($I51:I$51)=0,J46,J8-J45)</f>
        <v>0</v>
      </c>
      <c r="K52" s="44">
        <f>J52+K51+IF(SUM($I51:J$51)=0,K46,K8-K45)</f>
        <v>0</v>
      </c>
      <c r="L52" s="44">
        <f>K52+L51+IF(SUM($I51:K$51)=0,L46,L8-L45)</f>
        <v>0</v>
      </c>
      <c r="M52" s="44">
        <f>L52+M51+IF(SUM($I51:L$51)=0,M46,M8-M45)</f>
        <v>0</v>
      </c>
      <c r="N52" s="44">
        <f>M52+N51+IF(SUM($I51:M$51)=0,N46,N8-N45)</f>
        <v>0</v>
      </c>
    </row>
    <row r="53" spans="1:14" s="5" customFormat="1">
      <c r="A53" s="35" t="s">
        <v>581</v>
      </c>
      <c r="B53" s="45"/>
      <c r="C53" s="37"/>
      <c r="D53" s="37"/>
      <c r="E53" s="37"/>
      <c r="F53" s="37"/>
      <c r="G53" s="37"/>
      <c r="H53" s="37"/>
      <c r="I53" s="37"/>
      <c r="J53" s="37"/>
      <c r="K53" s="37"/>
      <c r="L53" s="37"/>
      <c r="M53" s="37"/>
      <c r="N53" s="37"/>
    </row>
    <row r="54" spans="1:14" s="5" customFormat="1">
      <c r="A54" s="38" t="s">
        <v>582</v>
      </c>
      <c r="B54" s="46"/>
      <c r="C54" s="40"/>
      <c r="D54" s="40"/>
      <c r="E54" s="40"/>
      <c r="F54" s="40"/>
      <c r="G54" s="40"/>
      <c r="H54" s="40"/>
      <c r="I54" s="40"/>
      <c r="J54" s="40"/>
      <c r="K54" s="40"/>
      <c r="L54" s="40"/>
      <c r="M54" s="40"/>
      <c r="N54" s="40"/>
    </row>
    <row r="55" spans="1:14">
      <c r="A55" s="26" t="s">
        <v>583</v>
      </c>
      <c r="B55" s="41"/>
      <c r="C55" s="47"/>
      <c r="D55" s="47"/>
      <c r="E55" s="47"/>
      <c r="F55" s="47"/>
      <c r="G55" s="47"/>
      <c r="H55" s="47"/>
      <c r="I55" s="47"/>
      <c r="J55" s="47"/>
      <c r="K55" s="47"/>
      <c r="L55" s="47"/>
      <c r="M55" s="47"/>
      <c r="N55" s="47"/>
    </row>
    <row r="56" spans="1:14">
      <c r="A56" s="35" t="s">
        <v>584</v>
      </c>
      <c r="B56" s="43"/>
      <c r="C56" s="44">
        <f>C52+SUM($C$55:C$55)</f>
        <v>0</v>
      </c>
      <c r="D56" s="44">
        <f>D52+SUM($C$55:D$55)</f>
        <v>0</v>
      </c>
      <c r="E56" s="44">
        <f>E52+SUM($C$55:E$55)</f>
        <v>0</v>
      </c>
      <c r="F56" s="44">
        <f>F52+SUM($C$55:F$55)</f>
        <v>0</v>
      </c>
      <c r="G56" s="44">
        <f>G52+SUM($C$55:G$55)</f>
        <v>0</v>
      </c>
      <c r="H56" s="44">
        <f>H52+SUM($C$55:H$55)</f>
        <v>0</v>
      </c>
      <c r="I56" s="44">
        <f>I52+SUM(I$55:I$55)</f>
        <v>0</v>
      </c>
      <c r="J56" s="44">
        <f>J52+SUM($I$55:J$55)</f>
        <v>0</v>
      </c>
      <c r="K56" s="44">
        <f>K52+SUM($I$55:K$55)</f>
        <v>0</v>
      </c>
      <c r="L56" s="44">
        <f>L52+SUM($I$55:L$55)</f>
        <v>0</v>
      </c>
      <c r="M56" s="938">
        <f>M52+SUM($I$55:M$55)</f>
        <v>0</v>
      </c>
      <c r="N56" s="939">
        <f>N52+SUM($I$55:N$55)</f>
        <v>0</v>
      </c>
    </row>
  </sheetData>
  <sheetProtection formatCells="0" formatColumns="0" formatRows="0"/>
  <protectedRanges>
    <protectedRange sqref="C49:N54" name="区域8" securityDescriptor=""/>
    <protectedRange sqref="B47:B48" name="区域7" securityDescriptor=""/>
    <protectedRange sqref="B39:N45" name="区域6" securityDescriptor=""/>
    <protectedRange sqref="I33:N35" name="区域5" securityDescriptor=""/>
    <protectedRange sqref="B33:H37" name="区域4" securityDescriptor=""/>
    <protectedRange sqref="B21:N31" name="区域3" securityDescriptor=""/>
    <protectedRange sqref="B3:H3" name="区域2" securityDescriptor=""/>
    <protectedRange sqref="B10:N19" name="区域1" securityDescriptor=""/>
    <protectedRange sqref="G48 M48" name="区域11" securityDescriptor=""/>
    <protectedRange sqref="D2:H2" name="区域1_1" securityDescriptor=""/>
  </protectedRanges>
  <mergeCells count="12">
    <mergeCell ref="A1:N1"/>
    <mergeCell ref="C6:F6"/>
    <mergeCell ref="I6:L6"/>
    <mergeCell ref="A4:A5"/>
    <mergeCell ref="A6:A7"/>
    <mergeCell ref="G6:G7"/>
    <mergeCell ref="H6:H7"/>
    <mergeCell ref="M6:M7"/>
    <mergeCell ref="N6:N7"/>
    <mergeCell ref="I4:N5"/>
    <mergeCell ref="C4:H5"/>
    <mergeCell ref="B4:B7"/>
  </mergeCells>
  <phoneticPr fontId="45" type="noConversion"/>
  <dataValidations count="2">
    <dataValidation showInputMessage="1" showErrorMessage="1" sqref="H2"/>
    <dataValidation type="list" allowBlank="1" showInputMessage="1" showErrorMessage="1" sqref="N2">
      <formula1>"公司整体,传统保险业务,分红保险业务,万能保险业务,投资连结险业务"</formula1>
    </dataValidation>
  </dataValidations>
  <pageMargins left="0.70833333333333304" right="0.70833333333333304" top="0.74791666666666701" bottom="0.74791666666666701" header="0.31458333333333299" footer="0.31458333333333299"/>
  <pageSetup paperSize="9" scale="51" orientation="landscape" r:id="rId1"/>
  <drawing r:id="rId2"/>
</worksheet>
</file>

<file path=xl/worksheets/sheet19.xml><?xml version="1.0" encoding="utf-8"?>
<worksheet xmlns="http://schemas.openxmlformats.org/spreadsheetml/2006/main" xmlns:r="http://schemas.openxmlformats.org/officeDocument/2006/relationships">
  <dimension ref="A1:I45"/>
  <sheetViews>
    <sheetView view="pageBreakPreview" zoomScale="85" zoomScaleSheetLayoutView="85" workbookViewId="0">
      <selection activeCell="A4" sqref="A4:I45"/>
    </sheetView>
  </sheetViews>
  <sheetFormatPr defaultColWidth="8.875" defaultRowHeight="13.5"/>
  <sheetData>
    <row r="1" spans="1:9" ht="13.5" customHeight="1">
      <c r="A1" s="1182"/>
      <c r="B1" s="1182"/>
      <c r="C1" s="1182"/>
      <c r="D1" s="1182"/>
      <c r="E1" s="1182"/>
      <c r="F1" s="1182"/>
      <c r="G1" s="1182"/>
      <c r="H1" s="1182"/>
      <c r="I1" s="1182"/>
    </row>
    <row r="2" spans="1:9" ht="13.5" customHeight="1">
      <c r="A2" s="1182"/>
      <c r="B2" s="1182"/>
      <c r="C2" s="1182"/>
      <c r="D2" s="1182"/>
      <c r="E2" s="1182"/>
      <c r="F2" s="1182"/>
      <c r="G2" s="1182"/>
      <c r="H2" s="1182"/>
      <c r="I2" s="1182"/>
    </row>
    <row r="3" spans="1:9" ht="13.5" customHeight="1">
      <c r="A3" s="2" t="str">
        <f>'表1-1 资产配置状况'!A2</f>
        <v>公司名称：</v>
      </c>
      <c r="B3" s="1"/>
      <c r="C3" s="3" t="str">
        <f>'表1-1 资产配置状况'!$B$2</f>
        <v xml:space="preserve"> 年 月 日</v>
      </c>
      <c r="D3" s="3"/>
      <c r="E3" s="3"/>
      <c r="F3" s="3"/>
      <c r="G3" s="3"/>
      <c r="H3" s="3"/>
      <c r="I3" s="4"/>
    </row>
    <row r="4" spans="1:9" ht="13.5" customHeight="1">
      <c r="A4" s="1181" t="s">
        <v>593</v>
      </c>
      <c r="B4" s="1181"/>
      <c r="C4" s="1181"/>
      <c r="D4" s="1181"/>
      <c r="E4" s="1181"/>
      <c r="F4" s="1181"/>
      <c r="G4" s="1181"/>
      <c r="H4" s="1181"/>
      <c r="I4" s="1181"/>
    </row>
    <row r="5" spans="1:9" ht="13.5" customHeight="1">
      <c r="A5" s="1181"/>
      <c r="B5" s="1181"/>
      <c r="C5" s="1181"/>
      <c r="D5" s="1181"/>
      <c r="E5" s="1181"/>
      <c r="F5" s="1181"/>
      <c r="G5" s="1181"/>
      <c r="H5" s="1181"/>
      <c r="I5" s="1181"/>
    </row>
    <row r="6" spans="1:9" ht="13.5" customHeight="1">
      <c r="A6" s="1181"/>
      <c r="B6" s="1181"/>
      <c r="C6" s="1181"/>
      <c r="D6" s="1181"/>
      <c r="E6" s="1181"/>
      <c r="F6" s="1181"/>
      <c r="G6" s="1181"/>
      <c r="H6" s="1181"/>
      <c r="I6" s="1181"/>
    </row>
    <row r="7" spans="1:9" ht="13.5" customHeight="1">
      <c r="A7" s="1181"/>
      <c r="B7" s="1181"/>
      <c r="C7" s="1181"/>
      <c r="D7" s="1181"/>
      <c r="E7" s="1181"/>
      <c r="F7" s="1181"/>
      <c r="G7" s="1181"/>
      <c r="H7" s="1181"/>
      <c r="I7" s="1181"/>
    </row>
    <row r="8" spans="1:9" ht="13.5" customHeight="1">
      <c r="A8" s="1181"/>
      <c r="B8" s="1181"/>
      <c r="C8" s="1181"/>
      <c r="D8" s="1181"/>
      <c r="E8" s="1181"/>
      <c r="F8" s="1181"/>
      <c r="G8" s="1181"/>
      <c r="H8" s="1181"/>
      <c r="I8" s="1181"/>
    </row>
    <row r="9" spans="1:9" ht="13.5" customHeight="1">
      <c r="A9" s="1181"/>
      <c r="B9" s="1181"/>
      <c r="C9" s="1181"/>
      <c r="D9" s="1181"/>
      <c r="E9" s="1181"/>
      <c r="F9" s="1181"/>
      <c r="G9" s="1181"/>
      <c r="H9" s="1181"/>
      <c r="I9" s="1181"/>
    </row>
    <row r="10" spans="1:9" ht="13.5" customHeight="1">
      <c r="A10" s="1181"/>
      <c r="B10" s="1181"/>
      <c r="C10" s="1181"/>
      <c r="D10" s="1181"/>
      <c r="E10" s="1181"/>
      <c r="F10" s="1181"/>
      <c r="G10" s="1181"/>
      <c r="H10" s="1181"/>
      <c r="I10" s="1181"/>
    </row>
    <row r="11" spans="1:9" ht="13.5" customHeight="1">
      <c r="A11" s="1181"/>
      <c r="B11" s="1181"/>
      <c r="C11" s="1181"/>
      <c r="D11" s="1181"/>
      <c r="E11" s="1181"/>
      <c r="F11" s="1181"/>
      <c r="G11" s="1181"/>
      <c r="H11" s="1181"/>
      <c r="I11" s="1181"/>
    </row>
    <row r="12" spans="1:9" ht="13.5" customHeight="1">
      <c r="A12" s="1181"/>
      <c r="B12" s="1181"/>
      <c r="C12" s="1181"/>
      <c r="D12" s="1181"/>
      <c r="E12" s="1181"/>
      <c r="F12" s="1181"/>
      <c r="G12" s="1181"/>
      <c r="H12" s="1181"/>
      <c r="I12" s="1181"/>
    </row>
    <row r="13" spans="1:9" ht="13.5" customHeight="1">
      <c r="A13" s="1181"/>
      <c r="B13" s="1181"/>
      <c r="C13" s="1181"/>
      <c r="D13" s="1181"/>
      <c r="E13" s="1181"/>
      <c r="F13" s="1181"/>
      <c r="G13" s="1181"/>
      <c r="H13" s="1181"/>
      <c r="I13" s="1181"/>
    </row>
    <row r="14" spans="1:9" ht="13.5" customHeight="1">
      <c r="A14" s="1181"/>
      <c r="B14" s="1181"/>
      <c r="C14" s="1181"/>
      <c r="D14" s="1181"/>
      <c r="E14" s="1181"/>
      <c r="F14" s="1181"/>
      <c r="G14" s="1181"/>
      <c r="H14" s="1181"/>
      <c r="I14" s="1181"/>
    </row>
    <row r="15" spans="1:9" ht="13.5" customHeight="1">
      <c r="A15" s="1181"/>
      <c r="B15" s="1181"/>
      <c r="C15" s="1181"/>
      <c r="D15" s="1181"/>
      <c r="E15" s="1181"/>
      <c r="F15" s="1181"/>
      <c r="G15" s="1181"/>
      <c r="H15" s="1181"/>
      <c r="I15" s="1181"/>
    </row>
    <row r="16" spans="1:9" ht="13.5" customHeight="1">
      <c r="A16" s="1181"/>
      <c r="B16" s="1181"/>
      <c r="C16" s="1181"/>
      <c r="D16" s="1181"/>
      <c r="E16" s="1181"/>
      <c r="F16" s="1181"/>
      <c r="G16" s="1181"/>
      <c r="H16" s="1181"/>
      <c r="I16" s="1181"/>
    </row>
    <row r="17" spans="1:9" ht="13.5" customHeight="1">
      <c r="A17" s="1181"/>
      <c r="B17" s="1181"/>
      <c r="C17" s="1181"/>
      <c r="D17" s="1181"/>
      <c r="E17" s="1181"/>
      <c r="F17" s="1181"/>
      <c r="G17" s="1181"/>
      <c r="H17" s="1181"/>
      <c r="I17" s="1181"/>
    </row>
    <row r="18" spans="1:9" ht="13.5" customHeight="1">
      <c r="A18" s="1181"/>
      <c r="B18" s="1181"/>
      <c r="C18" s="1181"/>
      <c r="D18" s="1181"/>
      <c r="E18" s="1181"/>
      <c r="F18" s="1181"/>
      <c r="G18" s="1181"/>
      <c r="H18" s="1181"/>
      <c r="I18" s="1181"/>
    </row>
    <row r="19" spans="1:9" ht="13.5" customHeight="1">
      <c r="A19" s="1181"/>
      <c r="B19" s="1181"/>
      <c r="C19" s="1181"/>
      <c r="D19" s="1181"/>
      <c r="E19" s="1181"/>
      <c r="F19" s="1181"/>
      <c r="G19" s="1181"/>
      <c r="H19" s="1181"/>
      <c r="I19" s="1181"/>
    </row>
    <row r="20" spans="1:9" ht="13.5" customHeight="1">
      <c r="A20" s="1181"/>
      <c r="B20" s="1181"/>
      <c r="C20" s="1181"/>
      <c r="D20" s="1181"/>
      <c r="E20" s="1181"/>
      <c r="F20" s="1181"/>
      <c r="G20" s="1181"/>
      <c r="H20" s="1181"/>
      <c r="I20" s="1181"/>
    </row>
    <row r="21" spans="1:9" ht="13.5" customHeight="1">
      <c r="A21" s="1181"/>
      <c r="B21" s="1181"/>
      <c r="C21" s="1181"/>
      <c r="D21" s="1181"/>
      <c r="E21" s="1181"/>
      <c r="F21" s="1181"/>
      <c r="G21" s="1181"/>
      <c r="H21" s="1181"/>
      <c r="I21" s="1181"/>
    </row>
    <row r="22" spans="1:9" ht="13.5" customHeight="1">
      <c r="A22" s="1181"/>
      <c r="B22" s="1181"/>
      <c r="C22" s="1181"/>
      <c r="D22" s="1181"/>
      <c r="E22" s="1181"/>
      <c r="F22" s="1181"/>
      <c r="G22" s="1181"/>
      <c r="H22" s="1181"/>
      <c r="I22" s="1181"/>
    </row>
    <row r="23" spans="1:9" ht="13.5" customHeight="1">
      <c r="A23" s="1181"/>
      <c r="B23" s="1181"/>
      <c r="C23" s="1181"/>
      <c r="D23" s="1181"/>
      <c r="E23" s="1181"/>
      <c r="F23" s="1181"/>
      <c r="G23" s="1181"/>
      <c r="H23" s="1181"/>
      <c r="I23" s="1181"/>
    </row>
    <row r="24" spans="1:9" ht="13.5" customHeight="1">
      <c r="A24" s="1181"/>
      <c r="B24" s="1181"/>
      <c r="C24" s="1181"/>
      <c r="D24" s="1181"/>
      <c r="E24" s="1181"/>
      <c r="F24" s="1181"/>
      <c r="G24" s="1181"/>
      <c r="H24" s="1181"/>
      <c r="I24" s="1181"/>
    </row>
    <row r="25" spans="1:9" ht="13.5" customHeight="1">
      <c r="A25" s="1181"/>
      <c r="B25" s="1181"/>
      <c r="C25" s="1181"/>
      <c r="D25" s="1181"/>
      <c r="E25" s="1181"/>
      <c r="F25" s="1181"/>
      <c r="G25" s="1181"/>
      <c r="H25" s="1181"/>
      <c r="I25" s="1181"/>
    </row>
    <row r="26" spans="1:9" ht="13.5" customHeight="1">
      <c r="A26" s="1181"/>
      <c r="B26" s="1181"/>
      <c r="C26" s="1181"/>
      <c r="D26" s="1181"/>
      <c r="E26" s="1181"/>
      <c r="F26" s="1181"/>
      <c r="G26" s="1181"/>
      <c r="H26" s="1181"/>
      <c r="I26" s="1181"/>
    </row>
    <row r="27" spans="1:9" ht="13.5" customHeight="1">
      <c r="A27" s="1181"/>
      <c r="B27" s="1181"/>
      <c r="C27" s="1181"/>
      <c r="D27" s="1181"/>
      <c r="E27" s="1181"/>
      <c r="F27" s="1181"/>
      <c r="G27" s="1181"/>
      <c r="H27" s="1181"/>
      <c r="I27" s="1181"/>
    </row>
    <row r="28" spans="1:9" ht="13.5" customHeight="1">
      <c r="A28" s="1181"/>
      <c r="B28" s="1181"/>
      <c r="C28" s="1181"/>
      <c r="D28" s="1181"/>
      <c r="E28" s="1181"/>
      <c r="F28" s="1181"/>
      <c r="G28" s="1181"/>
      <c r="H28" s="1181"/>
      <c r="I28" s="1181"/>
    </row>
    <row r="29" spans="1:9" ht="13.5" customHeight="1">
      <c r="A29" s="1181"/>
      <c r="B29" s="1181"/>
      <c r="C29" s="1181"/>
      <c r="D29" s="1181"/>
      <c r="E29" s="1181"/>
      <c r="F29" s="1181"/>
      <c r="G29" s="1181"/>
      <c r="H29" s="1181"/>
      <c r="I29" s="1181"/>
    </row>
    <row r="30" spans="1:9" ht="13.5" customHeight="1">
      <c r="A30" s="1181"/>
      <c r="B30" s="1181"/>
      <c r="C30" s="1181"/>
      <c r="D30" s="1181"/>
      <c r="E30" s="1181"/>
      <c r="F30" s="1181"/>
      <c r="G30" s="1181"/>
      <c r="H30" s="1181"/>
      <c r="I30" s="1181"/>
    </row>
    <row r="31" spans="1:9" ht="13.5" customHeight="1">
      <c r="A31" s="1181"/>
      <c r="B31" s="1181"/>
      <c r="C31" s="1181"/>
      <c r="D31" s="1181"/>
      <c r="E31" s="1181"/>
      <c r="F31" s="1181"/>
      <c r="G31" s="1181"/>
      <c r="H31" s="1181"/>
      <c r="I31" s="1181"/>
    </row>
    <row r="32" spans="1:9" ht="13.5" customHeight="1">
      <c r="A32" s="1181"/>
      <c r="B32" s="1181"/>
      <c r="C32" s="1181"/>
      <c r="D32" s="1181"/>
      <c r="E32" s="1181"/>
      <c r="F32" s="1181"/>
      <c r="G32" s="1181"/>
      <c r="H32" s="1181"/>
      <c r="I32" s="1181"/>
    </row>
    <row r="33" spans="1:9" ht="13.5" customHeight="1">
      <c r="A33" s="1181"/>
      <c r="B33" s="1181"/>
      <c r="C33" s="1181"/>
      <c r="D33" s="1181"/>
      <c r="E33" s="1181"/>
      <c r="F33" s="1181"/>
      <c r="G33" s="1181"/>
      <c r="H33" s="1181"/>
      <c r="I33" s="1181"/>
    </row>
    <row r="34" spans="1:9" ht="13.5" customHeight="1">
      <c r="A34" s="1181"/>
      <c r="B34" s="1181"/>
      <c r="C34" s="1181"/>
      <c r="D34" s="1181"/>
      <c r="E34" s="1181"/>
      <c r="F34" s="1181"/>
      <c r="G34" s="1181"/>
      <c r="H34" s="1181"/>
      <c r="I34" s="1181"/>
    </row>
    <row r="35" spans="1:9" ht="13.5" customHeight="1">
      <c r="A35" s="1181"/>
      <c r="B35" s="1181"/>
      <c r="C35" s="1181"/>
      <c r="D35" s="1181"/>
      <c r="E35" s="1181"/>
      <c r="F35" s="1181"/>
      <c r="G35" s="1181"/>
      <c r="H35" s="1181"/>
      <c r="I35" s="1181"/>
    </row>
    <row r="36" spans="1:9" ht="13.5" customHeight="1">
      <c r="A36" s="1181"/>
      <c r="B36" s="1181"/>
      <c r="C36" s="1181"/>
      <c r="D36" s="1181"/>
      <c r="E36" s="1181"/>
      <c r="F36" s="1181"/>
      <c r="G36" s="1181"/>
      <c r="H36" s="1181"/>
      <c r="I36" s="1181"/>
    </row>
    <row r="37" spans="1:9" ht="13.5" customHeight="1">
      <c r="A37" s="1181"/>
      <c r="B37" s="1181"/>
      <c r="C37" s="1181"/>
      <c r="D37" s="1181"/>
      <c r="E37" s="1181"/>
      <c r="F37" s="1181"/>
      <c r="G37" s="1181"/>
      <c r="H37" s="1181"/>
      <c r="I37" s="1181"/>
    </row>
    <row r="38" spans="1:9" ht="13.5" customHeight="1">
      <c r="A38" s="1181"/>
      <c r="B38" s="1181"/>
      <c r="C38" s="1181"/>
      <c r="D38" s="1181"/>
      <c r="E38" s="1181"/>
      <c r="F38" s="1181"/>
      <c r="G38" s="1181"/>
      <c r="H38" s="1181"/>
      <c r="I38" s="1181"/>
    </row>
    <row r="39" spans="1:9" ht="13.5" customHeight="1">
      <c r="A39" s="1181"/>
      <c r="B39" s="1181"/>
      <c r="C39" s="1181"/>
      <c r="D39" s="1181"/>
      <c r="E39" s="1181"/>
      <c r="F39" s="1181"/>
      <c r="G39" s="1181"/>
      <c r="H39" s="1181"/>
      <c r="I39" s="1181"/>
    </row>
    <row r="40" spans="1:9" ht="13.5" customHeight="1">
      <c r="A40" s="1181"/>
      <c r="B40" s="1181"/>
      <c r="C40" s="1181"/>
      <c r="D40" s="1181"/>
      <c r="E40" s="1181"/>
      <c r="F40" s="1181"/>
      <c r="G40" s="1181"/>
      <c r="H40" s="1181"/>
      <c r="I40" s="1181"/>
    </row>
    <row r="41" spans="1:9" ht="13.5" customHeight="1">
      <c r="A41" s="1181"/>
      <c r="B41" s="1181"/>
      <c r="C41" s="1181"/>
      <c r="D41" s="1181"/>
      <c r="E41" s="1181"/>
      <c r="F41" s="1181"/>
      <c r="G41" s="1181"/>
      <c r="H41" s="1181"/>
      <c r="I41" s="1181"/>
    </row>
    <row r="42" spans="1:9" ht="13.5" customHeight="1">
      <c r="A42" s="1181"/>
      <c r="B42" s="1181"/>
      <c r="C42" s="1181"/>
      <c r="D42" s="1181"/>
      <c r="E42" s="1181"/>
      <c r="F42" s="1181"/>
      <c r="G42" s="1181"/>
      <c r="H42" s="1181"/>
      <c r="I42" s="1181"/>
    </row>
    <row r="43" spans="1:9" ht="13.5" customHeight="1">
      <c r="A43" s="1181"/>
      <c r="B43" s="1181"/>
      <c r="C43" s="1181"/>
      <c r="D43" s="1181"/>
      <c r="E43" s="1181"/>
      <c r="F43" s="1181"/>
      <c r="G43" s="1181"/>
      <c r="H43" s="1181"/>
      <c r="I43" s="1181"/>
    </row>
    <row r="44" spans="1:9" ht="13.5" customHeight="1">
      <c r="A44" s="1181"/>
      <c r="B44" s="1181"/>
      <c r="C44" s="1181"/>
      <c r="D44" s="1181"/>
      <c r="E44" s="1181"/>
      <c r="F44" s="1181"/>
      <c r="G44" s="1181"/>
      <c r="H44" s="1181"/>
      <c r="I44" s="1181"/>
    </row>
    <row r="45" spans="1:9" ht="13.5" customHeight="1">
      <c r="A45" s="1181"/>
      <c r="B45" s="1181"/>
      <c r="C45" s="1181"/>
      <c r="D45" s="1181"/>
      <c r="E45" s="1181"/>
      <c r="F45" s="1181"/>
      <c r="G45" s="1181"/>
      <c r="H45" s="1181"/>
      <c r="I45" s="1181"/>
    </row>
  </sheetData>
  <protectedRanges>
    <protectedRange sqref="C3:G3" name="区域1_1" securityDescriptor=""/>
  </protectedRanges>
  <mergeCells count="2">
    <mergeCell ref="A4:I45"/>
    <mergeCell ref="A1:I2"/>
  </mergeCells>
  <phoneticPr fontId="45" type="noConversion"/>
  <dataValidations count="1">
    <dataValidation showInputMessage="1" showErrorMessage="1" sqref="G3"/>
  </dataValidations>
  <pageMargins left="0.69930555555555596" right="0.69930555555555596"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dimension ref="A1:G26"/>
  <sheetViews>
    <sheetView view="pageBreakPreview" zoomScale="80" zoomScaleSheetLayoutView="80" workbookViewId="0">
      <selection activeCell="A58" sqref="A58"/>
    </sheetView>
  </sheetViews>
  <sheetFormatPr defaultColWidth="10.625" defaultRowHeight="13.5"/>
  <cols>
    <col min="1" max="1" width="11" customWidth="1"/>
    <col min="2" max="2" width="12.875" customWidth="1"/>
    <col min="3" max="3" width="12.125" customWidth="1"/>
    <col min="4" max="4" width="10.5" customWidth="1"/>
    <col min="5" max="5" width="8" customWidth="1"/>
    <col min="6" max="6" width="8.125" customWidth="1"/>
    <col min="7" max="7" width="9.5" customWidth="1"/>
  </cols>
  <sheetData>
    <row r="1" spans="1:7" ht="16.5">
      <c r="A1" s="858" t="str">
        <f>'表1-1 资产配置状况'!A2</f>
        <v>公司名称：</v>
      </c>
      <c r="B1" s="859" t="str">
        <f>IF(ISBLANK(封面!D20)="TRUE",封面!D20,"")</f>
        <v/>
      </c>
      <c r="C1" s="860"/>
      <c r="D1" s="860"/>
      <c r="E1" s="860"/>
      <c r="F1" s="860"/>
      <c r="G1" s="860"/>
    </row>
    <row r="2" spans="1:7" ht="27">
      <c r="A2" s="861"/>
      <c r="B2" s="861"/>
      <c r="C2" s="861"/>
      <c r="D2" s="861"/>
      <c r="E2" s="861"/>
      <c r="F2" s="861"/>
      <c r="G2" s="861"/>
    </row>
    <row r="3" spans="1:7" ht="27">
      <c r="A3" s="861"/>
      <c r="B3" s="861"/>
      <c r="C3" s="861"/>
      <c r="D3" s="861"/>
      <c r="E3" s="861"/>
      <c r="F3" s="861"/>
      <c r="G3" s="861"/>
    </row>
    <row r="4" spans="1:7" ht="13.5" customHeight="1">
      <c r="A4" s="862"/>
      <c r="B4" s="862"/>
      <c r="C4" s="862"/>
      <c r="D4" s="862"/>
      <c r="E4" s="862"/>
      <c r="F4" s="862"/>
      <c r="G4" s="862"/>
    </row>
    <row r="5" spans="1:7" ht="13.5" customHeight="1">
      <c r="A5" s="862"/>
      <c r="B5" s="862"/>
      <c r="C5" s="862"/>
      <c r="D5" s="862"/>
      <c r="E5" s="862"/>
      <c r="F5" s="862"/>
      <c r="G5" s="862"/>
    </row>
    <row r="6" spans="1:7" ht="13.5" customHeight="1">
      <c r="A6" s="862"/>
      <c r="B6" s="862"/>
      <c r="C6" s="862"/>
      <c r="D6" s="862"/>
      <c r="E6" s="862"/>
      <c r="F6" s="862"/>
      <c r="G6" s="862"/>
    </row>
    <row r="7" spans="1:7" ht="13.5" customHeight="1">
      <c r="A7" s="862"/>
      <c r="B7" s="862"/>
      <c r="C7" s="862"/>
      <c r="D7" s="862"/>
      <c r="E7" s="862"/>
      <c r="F7" s="862"/>
      <c r="G7" s="862"/>
    </row>
    <row r="8" spans="1:7" ht="13.5" customHeight="1">
      <c r="A8" s="862"/>
      <c r="B8" s="862"/>
      <c r="C8" s="862"/>
      <c r="D8" s="862"/>
      <c r="E8" s="862"/>
      <c r="F8" s="862"/>
      <c r="G8" s="862"/>
    </row>
    <row r="9" spans="1:7" ht="13.5" customHeight="1">
      <c r="A9" s="862"/>
      <c r="B9" s="862"/>
      <c r="C9" s="862"/>
      <c r="D9" s="862"/>
      <c r="E9" s="862"/>
      <c r="F9" s="862"/>
      <c r="G9" s="862"/>
    </row>
    <row r="10" spans="1:7" ht="13.5" customHeight="1">
      <c r="A10" s="862"/>
      <c r="B10" s="862"/>
      <c r="C10" s="862"/>
      <c r="D10" s="862"/>
      <c r="E10" s="862"/>
      <c r="F10" s="862"/>
      <c r="G10" s="862"/>
    </row>
    <row r="11" spans="1:7" ht="13.5" customHeight="1">
      <c r="A11" s="862"/>
      <c r="B11" s="862"/>
      <c r="C11" s="862"/>
      <c r="D11" s="862"/>
      <c r="E11" s="862"/>
      <c r="F11" s="862"/>
      <c r="G11" s="862"/>
    </row>
    <row r="12" spans="1:7" ht="13.5" customHeight="1">
      <c r="A12" s="862"/>
      <c r="B12" s="862"/>
      <c r="C12" s="862"/>
      <c r="D12" s="862"/>
      <c r="E12" s="862"/>
      <c r="F12" s="862"/>
      <c r="G12" s="862"/>
    </row>
    <row r="13" spans="1:7" ht="13.5" customHeight="1">
      <c r="A13" s="862"/>
      <c r="B13" s="862"/>
      <c r="C13" s="862"/>
      <c r="D13" s="862"/>
      <c r="E13" s="862"/>
      <c r="F13" s="862"/>
      <c r="G13" s="862"/>
    </row>
    <row r="14" spans="1:7" ht="13.5" customHeight="1">
      <c r="A14" s="862"/>
      <c r="B14" s="862"/>
      <c r="C14" s="862"/>
      <c r="D14" s="862"/>
      <c r="E14" s="862"/>
      <c r="F14" s="862"/>
      <c r="G14" s="862"/>
    </row>
    <row r="15" spans="1:7" ht="13.5" customHeight="1">
      <c r="A15" s="862"/>
      <c r="B15" s="862"/>
      <c r="C15" s="862"/>
      <c r="D15" s="862"/>
      <c r="E15" s="862"/>
      <c r="F15" s="862"/>
      <c r="G15" s="862"/>
    </row>
    <row r="16" spans="1:7" ht="13.5" customHeight="1">
      <c r="A16" s="862"/>
      <c r="B16" s="862"/>
      <c r="C16" s="862"/>
      <c r="D16" s="862"/>
      <c r="E16" s="862"/>
      <c r="F16" s="862"/>
      <c r="G16" s="862"/>
    </row>
    <row r="17" spans="1:7" ht="20.25">
      <c r="A17" s="863"/>
      <c r="B17" s="863"/>
      <c r="C17" s="863"/>
      <c r="D17" s="863"/>
      <c r="E17" s="863"/>
      <c r="F17" s="863"/>
      <c r="G17" s="863"/>
    </row>
    <row r="18" spans="1:7" ht="20.25">
      <c r="A18" s="864"/>
      <c r="B18" s="864"/>
      <c r="C18" s="864"/>
      <c r="D18" s="864"/>
      <c r="E18" s="864"/>
      <c r="F18" s="864"/>
      <c r="G18" s="864"/>
    </row>
    <row r="19" spans="1:7" ht="20.25">
      <c r="A19" s="864"/>
      <c r="B19" s="864"/>
      <c r="C19" s="864"/>
      <c r="D19" s="864"/>
      <c r="E19" s="864"/>
      <c r="F19" s="864"/>
      <c r="G19" s="864"/>
    </row>
    <row r="20" spans="1:7" ht="20.25">
      <c r="A20" s="864"/>
      <c r="B20" s="864"/>
      <c r="C20" s="864"/>
      <c r="D20" s="864"/>
      <c r="E20" s="864"/>
      <c r="F20" s="864"/>
      <c r="G20" s="864"/>
    </row>
    <row r="21" spans="1:7" ht="41.1" customHeight="1">
      <c r="A21" s="864"/>
      <c r="B21" s="864"/>
      <c r="C21" s="864"/>
      <c r="D21" s="864"/>
      <c r="E21" s="864"/>
      <c r="F21" s="864"/>
      <c r="G21" s="864"/>
    </row>
    <row r="22" spans="1:7" ht="50.1" customHeight="1">
      <c r="A22" s="864"/>
      <c r="B22" s="864"/>
      <c r="C22" s="864"/>
      <c r="D22" s="864"/>
      <c r="E22" s="864"/>
      <c r="F22" s="864"/>
      <c r="G22" s="864"/>
    </row>
    <row r="23" spans="1:7" ht="66" customHeight="1">
      <c r="A23" s="863"/>
      <c r="B23" s="863"/>
      <c r="C23" s="863"/>
      <c r="D23" s="863"/>
      <c r="E23" s="863"/>
      <c r="F23" s="863"/>
      <c r="G23" s="863"/>
    </row>
    <row r="24" spans="1:7" ht="35.1" customHeight="1">
      <c r="A24" s="860"/>
      <c r="B24" s="860"/>
      <c r="C24" s="860"/>
      <c r="D24" s="860"/>
      <c r="E24" s="860"/>
      <c r="F24" s="860"/>
      <c r="G24" s="860"/>
    </row>
    <row r="25" spans="1:7" ht="39" customHeight="1">
      <c r="A25" s="860"/>
      <c r="B25" s="860"/>
      <c r="C25" s="860"/>
      <c r="D25" s="860"/>
      <c r="E25" s="860"/>
      <c r="F25" s="860"/>
      <c r="G25" s="860"/>
    </row>
    <row r="26" spans="1:7" ht="62.1" customHeight="1">
      <c r="A26" s="860"/>
      <c r="B26" s="860"/>
      <c r="C26" s="860"/>
      <c r="D26" s="860"/>
      <c r="E26" s="860"/>
      <c r="F26" s="860"/>
      <c r="G26" s="860"/>
    </row>
  </sheetData>
  <phoneticPr fontId="45" type="noConversion"/>
  <pageMargins left="0.69930555555555596" right="0.69930555555555596"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sheetPr>
    <pageSetUpPr fitToPage="1"/>
  </sheetPr>
  <dimension ref="A1:E33"/>
  <sheetViews>
    <sheetView view="pageBreakPreview" topLeftCell="C1" zoomScale="80" zoomScaleSheetLayoutView="80" workbookViewId="0">
      <selection activeCell="C23" sqref="C23"/>
    </sheetView>
  </sheetViews>
  <sheetFormatPr defaultColWidth="8.875" defaultRowHeight="13.5"/>
  <cols>
    <col min="1" max="1" width="18.125" customWidth="1"/>
    <col min="2" max="2" width="30.625" customWidth="1"/>
    <col min="3" max="3" width="34.5" customWidth="1"/>
    <col min="4" max="5" width="18.125" customWidth="1"/>
  </cols>
  <sheetData>
    <row r="1" spans="1:5" ht="24.75">
      <c r="A1" s="849" t="s">
        <v>9</v>
      </c>
      <c r="B1" s="850"/>
      <c r="C1" s="850"/>
      <c r="D1" s="850"/>
      <c r="E1" s="850"/>
    </row>
    <row r="2" spans="1:5" ht="15">
      <c r="A2" s="970" t="s">
        <v>10</v>
      </c>
      <c r="B2" s="970"/>
      <c r="C2" s="970"/>
      <c r="D2" s="851" t="s">
        <v>11</v>
      </c>
      <c r="E2" s="851" t="s">
        <v>12</v>
      </c>
    </row>
    <row r="3" spans="1:5" ht="16.5">
      <c r="A3" s="956" t="s">
        <v>13</v>
      </c>
      <c r="B3" s="963" t="s">
        <v>14</v>
      </c>
      <c r="C3" s="852" t="s">
        <v>15</v>
      </c>
      <c r="D3" s="853" t="s">
        <v>16</v>
      </c>
      <c r="E3" s="853" t="s">
        <v>17</v>
      </c>
    </row>
    <row r="4" spans="1:5" ht="16.5">
      <c r="A4" s="957"/>
      <c r="B4" s="963"/>
      <c r="C4" s="852" t="s">
        <v>18</v>
      </c>
      <c r="D4" s="853" t="s">
        <v>16</v>
      </c>
      <c r="E4" s="853" t="s">
        <v>17</v>
      </c>
    </row>
    <row r="5" spans="1:5" ht="16.5">
      <c r="A5" s="957"/>
      <c r="B5" s="963"/>
      <c r="C5" s="852" t="s">
        <v>19</v>
      </c>
      <c r="D5" s="853" t="s">
        <v>16</v>
      </c>
      <c r="E5" s="853" t="s">
        <v>17</v>
      </c>
    </row>
    <row r="6" spans="1:5" ht="16.5">
      <c r="A6" s="957"/>
      <c r="B6" s="963"/>
      <c r="C6" s="263" t="s">
        <v>20</v>
      </c>
      <c r="D6" s="853" t="s">
        <v>16</v>
      </c>
      <c r="E6" s="853" t="s">
        <v>17</v>
      </c>
    </row>
    <row r="7" spans="1:5" ht="16.5">
      <c r="A7" s="957"/>
      <c r="B7" s="963"/>
      <c r="C7" s="243" t="s">
        <v>21</v>
      </c>
      <c r="D7" s="853" t="s">
        <v>16</v>
      </c>
      <c r="E7" s="853" t="s">
        <v>17</v>
      </c>
    </row>
    <row r="8" spans="1:5" ht="16.5">
      <c r="A8" s="957"/>
      <c r="B8" s="963"/>
      <c r="C8" s="243" t="s">
        <v>22</v>
      </c>
      <c r="D8" s="853" t="s">
        <v>16</v>
      </c>
      <c r="E8" s="853" t="s">
        <v>17</v>
      </c>
    </row>
    <row r="9" spans="1:5" ht="16.5">
      <c r="A9" s="957"/>
      <c r="B9" s="963"/>
      <c r="C9" s="273" t="s">
        <v>23</v>
      </c>
      <c r="D9" s="853" t="s">
        <v>16</v>
      </c>
      <c r="E9" s="853" t="s">
        <v>17</v>
      </c>
    </row>
    <row r="10" spans="1:5" ht="16.5">
      <c r="A10" s="957"/>
      <c r="B10" s="964" t="s">
        <v>24</v>
      </c>
      <c r="C10" s="852" t="s">
        <v>25</v>
      </c>
      <c r="D10" s="853" t="s">
        <v>16</v>
      </c>
      <c r="E10" s="853" t="s">
        <v>17</v>
      </c>
    </row>
    <row r="11" spans="1:5" ht="16.5">
      <c r="A11" s="957"/>
      <c r="B11" s="965"/>
      <c r="C11" s="852" t="s">
        <v>26</v>
      </c>
      <c r="D11" s="853" t="s">
        <v>16</v>
      </c>
      <c r="E11" s="853" t="s">
        <v>17</v>
      </c>
    </row>
    <row r="12" spans="1:5" ht="16.5">
      <c r="A12" s="957"/>
      <c r="B12" s="965"/>
      <c r="C12" s="852" t="s">
        <v>27</v>
      </c>
      <c r="D12" s="853" t="s">
        <v>16</v>
      </c>
      <c r="E12" s="853" t="s">
        <v>17</v>
      </c>
    </row>
    <row r="13" spans="1:5" ht="16.5">
      <c r="A13" s="957"/>
      <c r="B13" s="965"/>
      <c r="C13" s="854" t="s">
        <v>28</v>
      </c>
      <c r="D13" s="853" t="s">
        <v>29</v>
      </c>
      <c r="E13" s="853" t="s">
        <v>17</v>
      </c>
    </row>
    <row r="14" spans="1:5" ht="16.5">
      <c r="A14" s="957"/>
      <c r="B14" s="965"/>
      <c r="C14" s="852" t="s">
        <v>279</v>
      </c>
      <c r="D14" s="853" t="s">
        <v>16</v>
      </c>
      <c r="E14" s="853" t="s">
        <v>17</v>
      </c>
    </row>
    <row r="15" spans="1:5" ht="16.5">
      <c r="A15" s="957"/>
      <c r="B15" s="966"/>
      <c r="C15" s="852" t="s">
        <v>297</v>
      </c>
      <c r="D15" s="853" t="s">
        <v>16</v>
      </c>
      <c r="E15" s="853" t="s">
        <v>17</v>
      </c>
    </row>
    <row r="16" spans="1:5" ht="16.5">
      <c r="A16" s="957"/>
      <c r="B16" s="964" t="s">
        <v>30</v>
      </c>
      <c r="C16" s="855" t="s">
        <v>31</v>
      </c>
      <c r="D16" s="853" t="s">
        <v>16</v>
      </c>
      <c r="E16" s="853" t="s">
        <v>17</v>
      </c>
    </row>
    <row r="17" spans="1:5" ht="16.5">
      <c r="A17" s="957"/>
      <c r="B17" s="965"/>
      <c r="C17" s="273" t="s">
        <v>32</v>
      </c>
      <c r="D17" s="853" t="s">
        <v>16</v>
      </c>
      <c r="E17" s="853" t="s">
        <v>17</v>
      </c>
    </row>
    <row r="18" spans="1:5" ht="16.5">
      <c r="A18" s="957"/>
      <c r="B18" s="965"/>
      <c r="C18" s="273" t="s">
        <v>33</v>
      </c>
      <c r="D18" s="853" t="s">
        <v>16</v>
      </c>
      <c r="E18" s="853" t="s">
        <v>17</v>
      </c>
    </row>
    <row r="19" spans="1:5" ht="16.5">
      <c r="A19" s="957"/>
      <c r="B19" s="965"/>
      <c r="C19" s="273" t="s">
        <v>34</v>
      </c>
      <c r="D19" s="853" t="s">
        <v>16</v>
      </c>
      <c r="E19" s="853" t="s">
        <v>17</v>
      </c>
    </row>
    <row r="20" spans="1:5" ht="16.5">
      <c r="A20" s="958"/>
      <c r="B20" s="966"/>
      <c r="C20" s="273" t="s">
        <v>35</v>
      </c>
      <c r="D20" s="853" t="s">
        <v>36</v>
      </c>
      <c r="E20" s="853" t="s">
        <v>17</v>
      </c>
    </row>
    <row r="21" spans="1:5" ht="16.5">
      <c r="A21" s="959" t="s">
        <v>37</v>
      </c>
      <c r="B21" s="856" t="s">
        <v>38</v>
      </c>
      <c r="C21" s="856" t="s">
        <v>633</v>
      </c>
      <c r="D21" s="853" t="s">
        <v>16</v>
      </c>
      <c r="E21" s="853" t="s">
        <v>17</v>
      </c>
    </row>
    <row r="22" spans="1:5" ht="16.5">
      <c r="A22" s="959"/>
      <c r="B22" s="857" t="s">
        <v>39</v>
      </c>
      <c r="C22" s="857" t="s">
        <v>634</v>
      </c>
      <c r="D22" s="853" t="s">
        <v>16</v>
      </c>
      <c r="E22" s="853" t="s">
        <v>17</v>
      </c>
    </row>
    <row r="23" spans="1:5" ht="16.5">
      <c r="A23" s="960" t="s">
        <v>40</v>
      </c>
      <c r="B23" s="955" t="s">
        <v>41</v>
      </c>
      <c r="C23" s="273" t="s">
        <v>42</v>
      </c>
      <c r="D23" s="853" t="s">
        <v>16</v>
      </c>
      <c r="E23" s="853" t="s">
        <v>17</v>
      </c>
    </row>
    <row r="24" spans="1:5" ht="16.5">
      <c r="A24" s="961"/>
      <c r="B24" s="955"/>
      <c r="C24" s="273" t="s">
        <v>43</v>
      </c>
      <c r="D24" s="853" t="s">
        <v>16</v>
      </c>
      <c r="E24" s="853" t="s">
        <v>17</v>
      </c>
    </row>
    <row r="25" spans="1:5" ht="16.5">
      <c r="A25" s="961"/>
      <c r="B25" s="967" t="s">
        <v>44</v>
      </c>
      <c r="C25" s="273" t="s">
        <v>635</v>
      </c>
      <c r="D25" s="853" t="s">
        <v>16</v>
      </c>
      <c r="E25" s="853" t="s">
        <v>17</v>
      </c>
    </row>
    <row r="26" spans="1:5" ht="16.5">
      <c r="A26" s="961"/>
      <c r="B26" s="968"/>
      <c r="C26" s="273" t="s">
        <v>630</v>
      </c>
      <c r="D26" s="853" t="s">
        <v>36</v>
      </c>
      <c r="E26" s="853" t="s">
        <v>17</v>
      </c>
    </row>
    <row r="27" spans="1:5" ht="16.5">
      <c r="A27" s="961"/>
      <c r="B27" s="968"/>
      <c r="C27" s="273" t="s">
        <v>631</v>
      </c>
      <c r="D27" s="853" t="s">
        <v>16</v>
      </c>
      <c r="E27" s="853" t="s">
        <v>17</v>
      </c>
    </row>
    <row r="28" spans="1:5" ht="16.5">
      <c r="A28" s="962"/>
      <c r="B28" s="969"/>
      <c r="C28" s="273" t="s">
        <v>632</v>
      </c>
      <c r="D28" s="853" t="s">
        <v>36</v>
      </c>
      <c r="E28" s="853" t="s">
        <v>17</v>
      </c>
    </row>
    <row r="29" spans="1:5" ht="16.5">
      <c r="A29" s="960" t="s">
        <v>46</v>
      </c>
      <c r="B29" s="955" t="s">
        <v>47</v>
      </c>
      <c r="C29" s="955"/>
      <c r="D29" s="853" t="s">
        <v>16</v>
      </c>
      <c r="E29" s="853" t="s">
        <v>17</v>
      </c>
    </row>
    <row r="30" spans="1:5" ht="16.5">
      <c r="A30" s="961"/>
      <c r="B30" s="955" t="s">
        <v>48</v>
      </c>
      <c r="C30" s="955"/>
      <c r="D30" s="853" t="s">
        <v>16</v>
      </c>
      <c r="E30" s="853" t="s">
        <v>17</v>
      </c>
    </row>
    <row r="31" spans="1:5" ht="16.5">
      <c r="A31" s="961"/>
      <c r="B31" s="955" t="s">
        <v>49</v>
      </c>
      <c r="C31" s="955"/>
      <c r="D31" s="853" t="s">
        <v>16</v>
      </c>
      <c r="E31" s="853" t="s">
        <v>17</v>
      </c>
    </row>
    <row r="32" spans="1:5" ht="16.5">
      <c r="A32" s="961"/>
      <c r="B32" s="955" t="s">
        <v>50</v>
      </c>
      <c r="C32" s="955"/>
      <c r="D32" s="853" t="s">
        <v>16</v>
      </c>
      <c r="E32" s="853" t="s">
        <v>17</v>
      </c>
    </row>
    <row r="33" spans="1:5" ht="16.5">
      <c r="A33" s="962"/>
      <c r="B33" s="955" t="s">
        <v>51</v>
      </c>
      <c r="C33" s="955"/>
      <c r="D33" s="853" t="s">
        <v>16</v>
      </c>
      <c r="E33" s="853" t="s">
        <v>17</v>
      </c>
    </row>
  </sheetData>
  <mergeCells count="15">
    <mergeCell ref="A2:C2"/>
    <mergeCell ref="B29:C29"/>
    <mergeCell ref="B30:C30"/>
    <mergeCell ref="B31:C31"/>
    <mergeCell ref="B32:C32"/>
    <mergeCell ref="B33:C33"/>
    <mergeCell ref="A3:A20"/>
    <mergeCell ref="A21:A22"/>
    <mergeCell ref="A23:A28"/>
    <mergeCell ref="A29:A33"/>
    <mergeCell ref="B3:B9"/>
    <mergeCell ref="B10:B15"/>
    <mergeCell ref="B16:B20"/>
    <mergeCell ref="B23:B24"/>
    <mergeCell ref="B25:B28"/>
  </mergeCells>
  <phoneticPr fontId="45" type="noConversion"/>
  <conditionalFormatting sqref="D3:E33">
    <cfRule type="containsText" dxfId="0" priority="1" operator="containsText" text="精算">
      <formula>NOT(ISERROR(SEARCH("精算",D3)))</formula>
    </cfRule>
  </conditionalFormatting>
  <pageMargins left="0.70833333333333304" right="0.70833333333333304" top="0.74791666666666701" bottom="0.74791666666666701" header="0.31458333333333299" footer="0.31458333333333299"/>
  <pageSetup paperSize="9" scale="88" orientation="landscape" r:id="rId1"/>
</worksheet>
</file>

<file path=xl/worksheets/sheet4.xml><?xml version="1.0" encoding="utf-8"?>
<worksheet xmlns="http://schemas.openxmlformats.org/spreadsheetml/2006/main" xmlns:r="http://schemas.openxmlformats.org/officeDocument/2006/relationships">
  <sheetPr>
    <pageSetUpPr fitToPage="1"/>
  </sheetPr>
  <dimension ref="A1:F13"/>
  <sheetViews>
    <sheetView view="pageBreakPreview" zoomScale="90" zoomScaleSheetLayoutView="90" workbookViewId="0">
      <selection activeCell="B7" sqref="B7"/>
    </sheetView>
  </sheetViews>
  <sheetFormatPr defaultColWidth="8.875" defaultRowHeight="13.5"/>
  <cols>
    <col min="1" max="1" width="14.125" customWidth="1"/>
    <col min="2" max="2" width="31.875" customWidth="1"/>
    <col min="3" max="3" width="7.375" customWidth="1"/>
    <col min="4" max="5" width="9.625" customWidth="1"/>
    <col min="6" max="6" width="5.625" customWidth="1"/>
  </cols>
  <sheetData>
    <row r="1" spans="1:6" ht="24.75">
      <c r="A1" s="971" t="s">
        <v>52</v>
      </c>
      <c r="B1" s="971"/>
      <c r="C1" s="971"/>
      <c r="D1" s="971"/>
      <c r="E1" s="971"/>
      <c r="F1" s="971"/>
    </row>
    <row r="2" spans="1:6" ht="16.5">
      <c r="A2" s="972" t="s">
        <v>53</v>
      </c>
      <c r="B2" s="972"/>
      <c r="C2" s="837" t="s">
        <v>54</v>
      </c>
      <c r="D2" s="837" t="s">
        <v>55</v>
      </c>
      <c r="E2" s="837" t="s">
        <v>56</v>
      </c>
      <c r="F2" s="837" t="s">
        <v>57</v>
      </c>
    </row>
    <row r="3" spans="1:6" ht="16.5">
      <c r="A3" s="976" t="s">
        <v>37</v>
      </c>
      <c r="B3" s="838" t="s">
        <v>58</v>
      </c>
      <c r="C3" s="839">
        <v>0.1</v>
      </c>
      <c r="D3" s="840"/>
      <c r="E3" s="841">
        <f>量化评估标准及评分!I4</f>
        <v>0</v>
      </c>
      <c r="F3" s="979"/>
    </row>
    <row r="4" spans="1:6" ht="16.5">
      <c r="A4" s="977"/>
      <c r="B4" s="838" t="s">
        <v>59</v>
      </c>
      <c r="C4" s="839">
        <v>0.1</v>
      </c>
      <c r="D4" s="839" t="s">
        <v>60</v>
      </c>
      <c r="E4" s="841">
        <f>量化评估标准及评分!I5</f>
        <v>0</v>
      </c>
      <c r="F4" s="980"/>
    </row>
    <row r="5" spans="1:6" ht="16.5">
      <c r="A5" s="977"/>
      <c r="B5" s="842" t="s">
        <v>62</v>
      </c>
      <c r="C5" s="839">
        <v>0.05</v>
      </c>
      <c r="D5" s="839" t="str">
        <f>D4</f>
        <v>适用</v>
      </c>
      <c r="E5" s="841">
        <f>量化评估标准及评分!I6</f>
        <v>0</v>
      </c>
      <c r="F5" s="977"/>
    </row>
    <row r="6" spans="1:6" ht="16.5">
      <c r="A6" s="978"/>
      <c r="B6" s="842" t="s">
        <v>61</v>
      </c>
      <c r="C6" s="839">
        <v>0.05</v>
      </c>
      <c r="D6" s="839" t="str">
        <f>D4</f>
        <v>适用</v>
      </c>
      <c r="E6" s="841">
        <f>量化评估标准及评分!I7</f>
        <v>0</v>
      </c>
      <c r="F6" s="978"/>
    </row>
    <row r="7" spans="1:6" ht="16.5">
      <c r="A7" s="975" t="s">
        <v>40</v>
      </c>
      <c r="B7" s="843" t="s">
        <v>63</v>
      </c>
      <c r="C7" s="844">
        <v>0.19</v>
      </c>
      <c r="D7" s="840"/>
      <c r="E7" s="841">
        <f>SUM(量化评估标准及评分!I8:I13)</f>
        <v>0</v>
      </c>
      <c r="F7" s="273"/>
    </row>
    <row r="8" spans="1:6" ht="16.5">
      <c r="A8" s="975"/>
      <c r="B8" s="243" t="s">
        <v>64</v>
      </c>
      <c r="C8" s="844">
        <v>0.21</v>
      </c>
      <c r="D8" s="840"/>
      <c r="E8" s="841">
        <f>SUM(量化评估标准及评分!I14:I17)</f>
        <v>0</v>
      </c>
      <c r="F8" s="273"/>
    </row>
    <row r="9" spans="1:6" ht="16.5">
      <c r="A9" s="975" t="s">
        <v>46</v>
      </c>
      <c r="B9" s="845" t="s">
        <v>65</v>
      </c>
      <c r="C9" s="844">
        <v>0.1</v>
      </c>
      <c r="D9" s="840"/>
      <c r="E9" s="841">
        <f>SUM(量化评估标准及评分!I18:I19)</f>
        <v>0</v>
      </c>
      <c r="F9" s="179"/>
    </row>
    <row r="10" spans="1:6" ht="16.5">
      <c r="A10" s="975"/>
      <c r="B10" s="845" t="s">
        <v>66</v>
      </c>
      <c r="C10" s="844">
        <v>0.15</v>
      </c>
      <c r="D10" s="840"/>
      <c r="E10" s="841">
        <f>SUM(量化评估标准及评分!I20:I21)</f>
        <v>0</v>
      </c>
      <c r="F10" s="179"/>
    </row>
    <row r="11" spans="1:6" ht="16.5">
      <c r="A11" s="975"/>
      <c r="B11" s="846" t="s">
        <v>67</v>
      </c>
      <c r="C11" s="844">
        <v>0.05</v>
      </c>
      <c r="D11" s="840"/>
      <c r="E11" s="841">
        <f>量化评估标准及评分!I22</f>
        <v>0</v>
      </c>
      <c r="F11" s="273"/>
    </row>
    <row r="12" spans="1:6" ht="16.5">
      <c r="A12" s="973" t="s">
        <v>68</v>
      </c>
      <c r="B12" s="974"/>
      <c r="C12" s="844" t="s">
        <v>69</v>
      </c>
      <c r="D12" s="840"/>
      <c r="E12" s="840"/>
      <c r="F12" s="273"/>
    </row>
    <row r="13" spans="1:6" ht="16.5">
      <c r="A13" s="975" t="s">
        <v>70</v>
      </c>
      <c r="B13" s="975"/>
      <c r="C13" s="847">
        <f>SUM(C3:C11)</f>
        <v>1</v>
      </c>
      <c r="D13" s="840"/>
      <c r="E13" s="848">
        <f>IF(量化评估标准及评分!I23="偿付能力不足",0,SUM(E7:E11)+IF(D4="不适用",E3*3,SUM(E3:E6)))</f>
        <v>0</v>
      </c>
      <c r="F13" s="273"/>
    </row>
  </sheetData>
  <mergeCells count="8">
    <mergeCell ref="A1:F1"/>
    <mergeCell ref="A2:B2"/>
    <mergeCell ref="A12:B12"/>
    <mergeCell ref="A13:B13"/>
    <mergeCell ref="A3:A6"/>
    <mergeCell ref="A7:A8"/>
    <mergeCell ref="A9:A11"/>
    <mergeCell ref="F3:F6"/>
  </mergeCells>
  <phoneticPr fontId="45" type="noConversion"/>
  <dataValidations count="1">
    <dataValidation type="list" allowBlank="1" showInputMessage="1" showErrorMessage="1" sqref="D4">
      <formula1>"适用,不适用"</formula1>
    </dataValidation>
  </dataValidations>
  <pageMargins left="0.70833333333333304" right="0.70833333333333304" top="0.74791666666666701" bottom="0.74791666666666701" header="0.31458333333333299" footer="0.31458333333333299"/>
  <pageSetup paperSize="9" orientation="portrait" r:id="rId1"/>
</worksheet>
</file>

<file path=xl/worksheets/sheet5.xml><?xml version="1.0" encoding="utf-8"?>
<worksheet xmlns="http://schemas.openxmlformats.org/spreadsheetml/2006/main" xmlns:r="http://schemas.openxmlformats.org/officeDocument/2006/relationships">
  <dimension ref="A1:I25"/>
  <sheetViews>
    <sheetView view="pageBreakPreview" topLeftCell="A19" zoomScale="55" zoomScaleNormal="150" zoomScaleSheetLayoutView="55" workbookViewId="0">
      <selection activeCell="H6" sqref="H6"/>
    </sheetView>
  </sheetViews>
  <sheetFormatPr defaultColWidth="9" defaultRowHeight="13.5"/>
  <cols>
    <col min="1" max="1" width="8.625" customWidth="1"/>
    <col min="2" max="2" width="15" customWidth="1"/>
    <col min="3" max="3" width="15.125" customWidth="1"/>
    <col min="4" max="4" width="9.375" customWidth="1"/>
    <col min="5" max="5" width="11.875" customWidth="1"/>
    <col min="6" max="6" width="11.5" customWidth="1"/>
    <col min="7" max="7" width="15.875" customWidth="1"/>
    <col min="8" max="8" width="105.375" customWidth="1"/>
    <col min="9" max="9" width="22.125" customWidth="1"/>
    <col min="10" max="16384" width="9" style="816"/>
  </cols>
  <sheetData>
    <row r="1" spans="1:9" ht="24.75">
      <c r="A1" s="817" t="s">
        <v>71</v>
      </c>
      <c r="B1" s="817"/>
      <c r="C1" s="817"/>
      <c r="D1" s="817"/>
      <c r="E1" s="817"/>
      <c r="F1" s="817"/>
      <c r="G1" s="817"/>
      <c r="H1" s="818"/>
      <c r="I1" s="836"/>
    </row>
    <row r="2" spans="1:9" ht="16.5">
      <c r="A2" s="981" t="s">
        <v>53</v>
      </c>
      <c r="B2" s="981"/>
      <c r="C2" s="981" t="s">
        <v>72</v>
      </c>
      <c r="D2" s="981" t="s">
        <v>73</v>
      </c>
      <c r="E2" s="981"/>
      <c r="F2" s="981"/>
      <c r="G2" s="981" t="s">
        <v>74</v>
      </c>
      <c r="H2" s="981" t="s">
        <v>75</v>
      </c>
      <c r="I2" s="981" t="s">
        <v>76</v>
      </c>
    </row>
    <row r="3" spans="1:9" ht="49.5">
      <c r="A3" s="981"/>
      <c r="B3" s="981"/>
      <c r="C3" s="981"/>
      <c r="D3" s="820" t="s">
        <v>77</v>
      </c>
      <c r="E3" s="819" t="s">
        <v>78</v>
      </c>
      <c r="F3" s="820" t="s">
        <v>79</v>
      </c>
      <c r="G3" s="981"/>
      <c r="H3" s="981"/>
      <c r="I3" s="981"/>
    </row>
    <row r="4" spans="1:9" ht="170.25" customHeight="1">
      <c r="A4" s="988" t="s">
        <v>80</v>
      </c>
      <c r="B4" s="988" t="s">
        <v>37</v>
      </c>
      <c r="C4" s="821" t="s">
        <v>58</v>
      </c>
      <c r="D4" s="982">
        <v>10</v>
      </c>
      <c r="E4" s="982"/>
      <c r="F4" s="982"/>
      <c r="G4" s="823"/>
      <c r="H4" s="823" t="s">
        <v>81</v>
      </c>
      <c r="I4" s="822"/>
    </row>
    <row r="5" spans="1:9" ht="103.5" customHeight="1">
      <c r="A5" s="989"/>
      <c r="B5" s="989"/>
      <c r="C5" s="821" t="s">
        <v>59</v>
      </c>
      <c r="D5" s="982">
        <v>10</v>
      </c>
      <c r="E5" s="982"/>
      <c r="F5" s="822" t="s">
        <v>82</v>
      </c>
      <c r="G5" s="823"/>
      <c r="H5" s="823" t="s">
        <v>83</v>
      </c>
      <c r="I5" s="822"/>
    </row>
    <row r="6" spans="1:9" ht="232.5" customHeight="1">
      <c r="A6" s="989"/>
      <c r="B6" s="989"/>
      <c r="C6" s="821" t="s">
        <v>62</v>
      </c>
      <c r="D6" s="992">
        <v>5</v>
      </c>
      <c r="E6" s="993"/>
      <c r="F6" s="822" t="s">
        <v>82</v>
      </c>
      <c r="G6" s="823"/>
      <c r="H6" s="823" t="s">
        <v>84</v>
      </c>
      <c r="I6" s="822"/>
    </row>
    <row r="7" spans="1:9" ht="109.5" customHeight="1">
      <c r="A7" s="989"/>
      <c r="B7" s="990"/>
      <c r="C7" s="821" t="s">
        <v>61</v>
      </c>
      <c r="D7" s="992">
        <v>5</v>
      </c>
      <c r="E7" s="993"/>
      <c r="F7" s="822" t="s">
        <v>82</v>
      </c>
      <c r="G7" s="823" t="s">
        <v>85</v>
      </c>
      <c r="H7" s="823" t="s">
        <v>86</v>
      </c>
      <c r="I7" s="822"/>
    </row>
    <row r="8" spans="1:9" ht="49.5">
      <c r="A8" s="989"/>
      <c r="B8" s="991" t="s">
        <v>40</v>
      </c>
      <c r="C8" s="825" t="s">
        <v>87</v>
      </c>
      <c r="D8" s="822">
        <v>5</v>
      </c>
      <c r="E8" s="822" t="s">
        <v>88</v>
      </c>
      <c r="F8" s="982">
        <v>0</v>
      </c>
      <c r="G8" s="826"/>
      <c r="H8" s="983" t="s">
        <v>89</v>
      </c>
      <c r="I8" s="829"/>
    </row>
    <row r="9" spans="1:9" ht="66">
      <c r="A9" s="989"/>
      <c r="B9" s="991"/>
      <c r="C9" s="825" t="s">
        <v>90</v>
      </c>
      <c r="D9" s="822">
        <v>5</v>
      </c>
      <c r="E9" s="822" t="s">
        <v>88</v>
      </c>
      <c r="F9" s="982"/>
      <c r="G9" s="826"/>
      <c r="H9" s="983"/>
      <c r="I9" s="829"/>
    </row>
    <row r="10" spans="1:9" ht="49.5">
      <c r="A10" s="989"/>
      <c r="B10" s="991"/>
      <c r="C10" s="825" t="s">
        <v>91</v>
      </c>
      <c r="D10" s="822">
        <v>5</v>
      </c>
      <c r="E10" s="822" t="s">
        <v>88</v>
      </c>
      <c r="F10" s="982"/>
      <c r="G10" s="826"/>
      <c r="H10" s="983"/>
      <c r="I10" s="829"/>
    </row>
    <row r="11" spans="1:9" ht="137.44999999999999" customHeight="1">
      <c r="A11" s="989"/>
      <c r="B11" s="991"/>
      <c r="C11" s="825" t="s">
        <v>92</v>
      </c>
      <c r="D11" s="822">
        <v>0</v>
      </c>
      <c r="E11" s="822" t="s">
        <v>93</v>
      </c>
      <c r="F11" s="822">
        <v>15</v>
      </c>
      <c r="G11" s="826"/>
      <c r="H11" s="827" t="s">
        <v>626</v>
      </c>
      <c r="I11" s="829"/>
    </row>
    <row r="12" spans="1:9" ht="66">
      <c r="A12" s="989"/>
      <c r="B12" s="991"/>
      <c r="C12" s="825" t="s">
        <v>94</v>
      </c>
      <c r="D12" s="982">
        <v>4</v>
      </c>
      <c r="E12" s="982"/>
      <c r="F12" s="982"/>
      <c r="G12" s="983" t="s">
        <v>95</v>
      </c>
      <c r="H12" s="983" t="s">
        <v>96</v>
      </c>
      <c r="I12" s="984"/>
    </row>
    <row r="13" spans="1:9" ht="66">
      <c r="A13" s="989"/>
      <c r="B13" s="991"/>
      <c r="C13" s="825" t="s">
        <v>97</v>
      </c>
      <c r="D13" s="982"/>
      <c r="E13" s="982"/>
      <c r="F13" s="982"/>
      <c r="G13" s="983"/>
      <c r="H13" s="983"/>
      <c r="I13" s="984"/>
    </row>
    <row r="14" spans="1:9" ht="49.5">
      <c r="A14" s="989"/>
      <c r="B14" s="991"/>
      <c r="C14" s="821" t="s">
        <v>98</v>
      </c>
      <c r="D14" s="828">
        <v>7</v>
      </c>
      <c r="E14" s="828" t="s">
        <v>99</v>
      </c>
      <c r="F14" s="828">
        <v>7</v>
      </c>
      <c r="G14" s="826"/>
      <c r="H14" s="827" t="s">
        <v>100</v>
      </c>
      <c r="I14" s="829"/>
    </row>
    <row r="15" spans="1:9" ht="74.099999999999994" customHeight="1">
      <c r="A15" s="989"/>
      <c r="B15" s="991"/>
      <c r="C15" s="821" t="s">
        <v>101</v>
      </c>
      <c r="D15" s="829">
        <v>7</v>
      </c>
      <c r="E15" s="829" t="s">
        <v>102</v>
      </c>
      <c r="F15" s="829">
        <v>0</v>
      </c>
      <c r="G15" s="826"/>
      <c r="H15" s="823" t="s">
        <v>103</v>
      </c>
      <c r="I15" s="829"/>
    </row>
    <row r="16" spans="1:9" ht="78" customHeight="1">
      <c r="A16" s="989"/>
      <c r="B16" s="991"/>
      <c r="C16" s="821" t="s">
        <v>104</v>
      </c>
      <c r="D16" s="829">
        <v>7</v>
      </c>
      <c r="E16" s="829" t="s">
        <v>102</v>
      </c>
      <c r="F16" s="829">
        <v>0</v>
      </c>
      <c r="G16" s="826"/>
      <c r="H16" s="823" t="s">
        <v>103</v>
      </c>
      <c r="I16" s="829"/>
    </row>
    <row r="17" spans="1:9" ht="132.6" customHeight="1">
      <c r="A17" s="989"/>
      <c r="B17" s="991"/>
      <c r="C17" s="821" t="s">
        <v>594</v>
      </c>
      <c r="D17" s="829">
        <v>0</v>
      </c>
      <c r="E17" s="829" t="s">
        <v>105</v>
      </c>
      <c r="F17" s="829">
        <v>14</v>
      </c>
      <c r="G17" s="826"/>
      <c r="H17" s="827" t="s">
        <v>106</v>
      </c>
      <c r="I17" s="829"/>
    </row>
    <row r="18" spans="1:9" ht="147.6" customHeight="1">
      <c r="A18" s="989"/>
      <c r="B18" s="985" t="s">
        <v>46</v>
      </c>
      <c r="C18" s="985" t="s">
        <v>107</v>
      </c>
      <c r="D18" s="982" t="s">
        <v>108</v>
      </c>
      <c r="E18" s="982"/>
      <c r="F18" s="982"/>
      <c r="G18" s="982" t="s">
        <v>109</v>
      </c>
      <c r="H18" s="831" t="s">
        <v>110</v>
      </c>
      <c r="I18" s="822"/>
    </row>
    <row r="19" spans="1:9" ht="127.5" customHeight="1">
      <c r="A19" s="989"/>
      <c r="B19" s="985"/>
      <c r="C19" s="985"/>
      <c r="D19" s="982" t="s">
        <v>111</v>
      </c>
      <c r="E19" s="982"/>
      <c r="F19" s="982"/>
      <c r="G19" s="982"/>
      <c r="H19" s="832" t="s">
        <v>112</v>
      </c>
      <c r="I19" s="822"/>
    </row>
    <row r="20" spans="1:9" ht="160.5" customHeight="1">
      <c r="A20" s="989"/>
      <c r="B20" s="985"/>
      <c r="C20" s="985" t="s">
        <v>113</v>
      </c>
      <c r="D20" s="982" t="s">
        <v>114</v>
      </c>
      <c r="E20" s="982"/>
      <c r="F20" s="982"/>
      <c r="G20" s="982" t="s">
        <v>115</v>
      </c>
      <c r="H20" s="832" t="s">
        <v>116</v>
      </c>
      <c r="I20" s="822"/>
    </row>
    <row r="21" spans="1:9" ht="124.5" customHeight="1">
      <c r="A21" s="989"/>
      <c r="B21" s="985"/>
      <c r="C21" s="985"/>
      <c r="D21" s="982" t="s">
        <v>117</v>
      </c>
      <c r="E21" s="982"/>
      <c r="F21" s="982"/>
      <c r="G21" s="982"/>
      <c r="H21" s="832" t="s">
        <v>118</v>
      </c>
      <c r="I21" s="822"/>
    </row>
    <row r="22" spans="1:9" ht="105" customHeight="1">
      <c r="A22" s="989"/>
      <c r="B22" s="985"/>
      <c r="C22" s="830" t="s">
        <v>119</v>
      </c>
      <c r="D22" s="982">
        <v>5</v>
      </c>
      <c r="E22" s="982"/>
      <c r="F22" s="982"/>
      <c r="G22" s="823" t="s">
        <v>120</v>
      </c>
      <c r="H22" s="831" t="s">
        <v>121</v>
      </c>
      <c r="I22" s="822"/>
    </row>
    <row r="23" spans="1:9" ht="49.5">
      <c r="A23" s="990"/>
      <c r="B23" s="824" t="s">
        <v>68</v>
      </c>
      <c r="C23" s="833" t="s">
        <v>122</v>
      </c>
      <c r="D23" s="985" t="s">
        <v>69</v>
      </c>
      <c r="E23" s="985"/>
      <c r="F23" s="985"/>
      <c r="G23" s="986" t="s">
        <v>123</v>
      </c>
      <c r="H23" s="987"/>
      <c r="I23" s="834" t="s">
        <v>124</v>
      </c>
    </row>
    <row r="24" spans="1:9">
      <c r="A24" s="835" t="s">
        <v>125</v>
      </c>
      <c r="B24" s="835" t="s">
        <v>126</v>
      </c>
      <c r="C24" s="835"/>
      <c r="D24" s="835"/>
      <c r="E24" s="835"/>
      <c r="F24" s="835"/>
      <c r="G24" s="835"/>
      <c r="H24" s="835"/>
      <c r="I24" s="835"/>
    </row>
    <row r="25" spans="1:9">
      <c r="A25" s="835"/>
      <c r="B25" s="835" t="s">
        <v>127</v>
      </c>
      <c r="C25" s="835"/>
      <c r="D25" s="835"/>
      <c r="E25" s="835"/>
      <c r="F25" s="835"/>
      <c r="G25" s="835"/>
      <c r="H25" s="835"/>
      <c r="I25" s="835"/>
    </row>
  </sheetData>
  <mergeCells count="31">
    <mergeCell ref="D23:F23"/>
    <mergeCell ref="G23:H23"/>
    <mergeCell ref="A4:A23"/>
    <mergeCell ref="B4:B7"/>
    <mergeCell ref="B8:B17"/>
    <mergeCell ref="B18:B22"/>
    <mergeCell ref="D18:F18"/>
    <mergeCell ref="D19:F19"/>
    <mergeCell ref="D20:F20"/>
    <mergeCell ref="D21:F21"/>
    <mergeCell ref="D22:F22"/>
    <mergeCell ref="D4:F4"/>
    <mergeCell ref="D5:E5"/>
    <mergeCell ref="D6:E6"/>
    <mergeCell ref="D7:E7"/>
    <mergeCell ref="I2:I3"/>
    <mergeCell ref="I12:I13"/>
    <mergeCell ref="C2:C3"/>
    <mergeCell ref="C18:C19"/>
    <mergeCell ref="C20:C21"/>
    <mergeCell ref="F8:F10"/>
    <mergeCell ref="G2:G3"/>
    <mergeCell ref="G12:G13"/>
    <mergeCell ref="G18:G19"/>
    <mergeCell ref="G20:G21"/>
    <mergeCell ref="D2:F2"/>
    <mergeCell ref="A2:B3"/>
    <mergeCell ref="D12:F13"/>
    <mergeCell ref="H2:H3"/>
    <mergeCell ref="H8:H10"/>
    <mergeCell ref="H12:H13"/>
  </mergeCells>
  <phoneticPr fontId="45" type="noConversion"/>
  <dataValidations count="1">
    <dataValidation type="list" allowBlank="1" showInputMessage="1" showErrorMessage="1" sqref="I23">
      <formula1>"偿付能力达标,偿付能力不足"</formula1>
    </dataValidation>
  </dataValidations>
  <pageMargins left="0.70833333333333304" right="0.70833333333333304" top="0.74791666666666701" bottom="0.74791666666666701" header="0.31458333333333299" footer="0.31458333333333299"/>
  <pageSetup paperSize="9" scale="59" fitToHeight="3" orientation="landscape" r:id="rId1"/>
  <rowBreaks count="2" manualBreakCount="2">
    <brk id="7" max="8" man="1"/>
    <brk id="17" max="8" man="1"/>
  </rowBreaks>
  <drawing r:id="rId2"/>
</worksheet>
</file>

<file path=xl/worksheets/sheet6.xml><?xml version="1.0" encoding="utf-8"?>
<worksheet xmlns="http://schemas.openxmlformats.org/spreadsheetml/2006/main" xmlns:r="http://schemas.openxmlformats.org/officeDocument/2006/relationships">
  <sheetPr>
    <pageSetUpPr fitToPage="1"/>
  </sheetPr>
  <dimension ref="A1:C19"/>
  <sheetViews>
    <sheetView view="pageBreakPreview" zoomScale="70" zoomScaleNormal="150" zoomScaleSheetLayoutView="70" workbookViewId="0">
      <selection activeCell="C18" sqref="C18"/>
    </sheetView>
  </sheetViews>
  <sheetFormatPr defaultColWidth="9" defaultRowHeight="16.5"/>
  <cols>
    <col min="1" max="1" width="13" customWidth="1"/>
    <col min="2" max="2" width="30.125" customWidth="1"/>
    <col min="3" max="3" width="59.125" customWidth="1"/>
    <col min="4" max="16384" width="9" style="71"/>
  </cols>
  <sheetData>
    <row r="1" spans="1:3">
      <c r="A1" s="809" t="s">
        <v>128</v>
      </c>
      <c r="B1" s="809" t="s">
        <v>10</v>
      </c>
      <c r="C1" s="809" t="s">
        <v>129</v>
      </c>
    </row>
    <row r="2" spans="1:3">
      <c r="A2" s="810">
        <v>1</v>
      </c>
      <c r="B2" s="994" t="s">
        <v>13</v>
      </c>
      <c r="C2" s="811" t="s">
        <v>636</v>
      </c>
    </row>
    <row r="3" spans="1:3">
      <c r="A3" s="810">
        <v>2</v>
      </c>
      <c r="B3" s="995"/>
      <c r="C3" s="812" t="s">
        <v>637</v>
      </c>
    </row>
    <row r="4" spans="1:3">
      <c r="A4" s="810">
        <v>3</v>
      </c>
      <c r="B4" s="996"/>
      <c r="C4" s="812" t="s">
        <v>638</v>
      </c>
    </row>
    <row r="5" spans="1:3">
      <c r="A5" s="810">
        <v>4</v>
      </c>
      <c r="B5" s="979" t="s">
        <v>37</v>
      </c>
      <c r="C5" s="811" t="s">
        <v>639</v>
      </c>
    </row>
    <row r="6" spans="1:3">
      <c r="A6" s="810">
        <v>5</v>
      </c>
      <c r="B6" s="980"/>
      <c r="C6" s="811" t="s">
        <v>640</v>
      </c>
    </row>
    <row r="7" spans="1:3">
      <c r="A7" s="810">
        <v>6</v>
      </c>
      <c r="B7" s="979" t="s">
        <v>40</v>
      </c>
      <c r="C7" s="811" t="s">
        <v>641</v>
      </c>
    </row>
    <row r="8" spans="1:3">
      <c r="A8" s="810">
        <v>7</v>
      </c>
      <c r="B8" s="997"/>
      <c r="C8" s="811" t="s">
        <v>642</v>
      </c>
    </row>
    <row r="9" spans="1:3">
      <c r="A9" s="810">
        <v>8</v>
      </c>
      <c r="B9" s="998" t="s">
        <v>46</v>
      </c>
      <c r="C9" s="812" t="s">
        <v>643</v>
      </c>
    </row>
    <row r="10" spans="1:3">
      <c r="A10" s="810">
        <v>9</v>
      </c>
      <c r="B10" s="999"/>
      <c r="C10" s="812" t="s">
        <v>644</v>
      </c>
    </row>
    <row r="11" spans="1:3">
      <c r="A11" s="810">
        <v>10</v>
      </c>
      <c r="B11" s="999"/>
      <c r="C11" s="812" t="s">
        <v>645</v>
      </c>
    </row>
    <row r="12" spans="1:3">
      <c r="A12" s="810">
        <v>11</v>
      </c>
      <c r="B12" s="999"/>
      <c r="C12" s="812" t="s">
        <v>646</v>
      </c>
    </row>
    <row r="13" spans="1:3">
      <c r="A13" s="810">
        <v>12</v>
      </c>
      <c r="B13" s="1000"/>
      <c r="C13" s="812" t="s">
        <v>647</v>
      </c>
    </row>
    <row r="14" spans="1:3">
      <c r="A14" s="810">
        <v>13</v>
      </c>
      <c r="B14" s="813" t="s">
        <v>57</v>
      </c>
      <c r="C14" s="812" t="s">
        <v>57</v>
      </c>
    </row>
    <row r="15" spans="1:3">
      <c r="A15" s="814" t="s">
        <v>131</v>
      </c>
      <c r="B15" s="71"/>
      <c r="C15" s="71"/>
    </row>
    <row r="16" spans="1:3">
      <c r="A16" s="71" t="s">
        <v>132</v>
      </c>
      <c r="B16" s="71" t="s">
        <v>133</v>
      </c>
      <c r="C16" s="71"/>
    </row>
    <row r="17" spans="1:3">
      <c r="A17" s="815"/>
      <c r="B17" s="71" t="s">
        <v>134</v>
      </c>
      <c r="C17" s="71"/>
    </row>
    <row r="18" spans="1:3">
      <c r="A18" s="676" t="s">
        <v>135</v>
      </c>
      <c r="B18" s="71" t="s">
        <v>136</v>
      </c>
      <c r="C18" s="71"/>
    </row>
    <row r="19" spans="1:3">
      <c r="A19" s="71" t="s">
        <v>137</v>
      </c>
      <c r="B19" s="71" t="s">
        <v>138</v>
      </c>
      <c r="C19" s="71"/>
    </row>
  </sheetData>
  <mergeCells count="4">
    <mergeCell ref="B2:B4"/>
    <mergeCell ref="B5:B6"/>
    <mergeCell ref="B7:B8"/>
    <mergeCell ref="B9:B13"/>
  </mergeCells>
  <phoneticPr fontId="45" type="noConversion"/>
  <hyperlinks>
    <hyperlink ref="C2" location="'表1-1 资产配置状况'!A1" display="表1-1 资产配置状况"/>
    <hyperlink ref="C7" location="'表3-1 成本收益匹配状况表'!A1" display="表3-1 成本收益匹配状况表"/>
    <hyperlink ref="C8" location="'表3-2 成本收益匹配压力测试表'!A1" display="表3-2 成本收益匹配压力测试表"/>
    <hyperlink ref="C6" location="'表2-1 期限结构匹配测试表_修正久期'!A1" display="表2-2 期限结构匹配测试表_关键久期"/>
    <hyperlink ref="C5" location="'表2-1 期限结构匹配测试表_修正久期'!A1" display="表2-1 期限结构匹配测试表_修正久期"/>
    <hyperlink ref="C14" location="备注!A1" display="备注"/>
    <hyperlink ref="C3" location="'表1-2 资产信用状况'!A1" display="表1-2 资产信用状况"/>
    <hyperlink ref="C4" location="'表1-3 负债产品信息'!A1" display="表1-3 负债产品信息"/>
    <hyperlink ref="C9" location="'表4-1 现金流测试表_普通账户'!A1" display="表4-1 现金流测试表_普通账户"/>
    <hyperlink ref="C10" location="'表4-2 现金流测试表_传统保险账户'!A1" display="表4-2 现金流测试表_传统保险账户"/>
    <hyperlink ref="C11" location="'表4-3 现金流测试表_分红保险账户'!A1" display="表4-3 现金流测试表_分红保险账户"/>
    <hyperlink ref="C12" location="'表4-4 现金流测试表_万能保险账户'!A1" display="表4-4 现金流测试表_万能保险账户"/>
    <hyperlink ref="C13" location="'表4-5 现金流测试表_独立账户'!A1" display="表4-5 现金流测试表_独立账户"/>
  </hyperlinks>
  <printOptions horizontalCentered="1"/>
  <pageMargins left="0.70833333333333304" right="0.70833333333333304" top="0.74791666666666701" bottom="0.74791666666666701" header="0.31458333333333299" footer="0.31458333333333299"/>
  <pageSetup paperSize="9" orientation="landscape" r:id="rId1"/>
  <headerFooter>
    <oddFooter>&amp;C第 &amp;P 页，共 &amp;N 页</oddFooter>
  </headerFooter>
</worksheet>
</file>

<file path=xl/worksheets/sheet7.xml><?xml version="1.0" encoding="utf-8"?>
<worksheet xmlns="http://schemas.openxmlformats.org/spreadsheetml/2006/main" xmlns:r="http://schemas.openxmlformats.org/officeDocument/2006/relationships">
  <dimension ref="A1:U137"/>
  <sheetViews>
    <sheetView view="pageBreakPreview" topLeftCell="A73" zoomScale="40" zoomScaleNormal="60" zoomScaleSheetLayoutView="40" workbookViewId="0">
      <selection activeCell="I126" sqref="I126"/>
    </sheetView>
  </sheetViews>
  <sheetFormatPr defaultColWidth="9" defaultRowHeight="13.5"/>
  <cols>
    <col min="1" max="1" width="70.75" customWidth="1"/>
    <col min="2" max="2" width="25.75" customWidth="1"/>
    <col min="3" max="3" width="23.875" customWidth="1"/>
    <col min="4" max="4" width="25" customWidth="1"/>
    <col min="5" max="5" width="21.375" customWidth="1"/>
    <col min="6" max="6" width="16.875" customWidth="1"/>
    <col min="7" max="7" width="15.125" customWidth="1"/>
    <col min="8" max="8" width="16.125" customWidth="1"/>
    <col min="9" max="10" width="15.5" customWidth="1"/>
    <col min="11" max="11" width="13.625" customWidth="1"/>
    <col min="12" max="12" width="16.375" customWidth="1"/>
    <col min="13" max="13" width="14.375" customWidth="1"/>
    <col min="14" max="14" width="16.375" customWidth="1"/>
    <col min="15" max="15" width="13.875" customWidth="1"/>
    <col min="16" max="16" width="15.625" customWidth="1"/>
    <col min="17" max="17" width="11.5" customWidth="1"/>
    <col min="18" max="18" width="13.5" customWidth="1"/>
    <col min="19" max="19" width="14.875" customWidth="1"/>
    <col min="20" max="20" width="13.875" customWidth="1"/>
    <col min="21" max="21" width="18" customWidth="1"/>
  </cols>
  <sheetData>
    <row r="1" spans="1:21" s="71" customFormat="1" ht="24.75">
      <c r="A1" s="1022" t="s">
        <v>14</v>
      </c>
      <c r="B1" s="1022"/>
      <c r="C1" s="1022"/>
      <c r="D1" s="1022"/>
      <c r="E1" s="1022"/>
      <c r="F1" s="1022"/>
      <c r="G1" s="1022"/>
      <c r="H1" s="1022"/>
      <c r="I1" s="1022"/>
      <c r="J1" s="1022"/>
    </row>
    <row r="2" spans="1:21" s="71" customFormat="1" ht="16.5">
      <c r="A2" s="232" t="str">
        <f>"公司名称："&amp;封面!D20</f>
        <v>公司名称：</v>
      </c>
      <c r="B2" s="940" t="str">
        <f>封面!$D$21</f>
        <v xml:space="preserve"> 年 月 日</v>
      </c>
      <c r="C2" s="671"/>
      <c r="D2" s="926"/>
      <c r="E2" s="671"/>
      <c r="F2" s="926"/>
      <c r="G2" s="671"/>
    </row>
    <row r="3" spans="1:21" s="71" customFormat="1" ht="16.5">
      <c r="A3" s="232" t="s">
        <v>15</v>
      </c>
      <c r="D3" s="695" t="s">
        <v>139</v>
      </c>
    </row>
    <row r="4" spans="1:21" s="71" customFormat="1" ht="16.5">
      <c r="A4" s="1005"/>
      <c r="B4" s="1016" t="s">
        <v>140</v>
      </c>
      <c r="C4" s="1016" t="s">
        <v>141</v>
      </c>
      <c r="D4" s="1016" t="s">
        <v>142</v>
      </c>
    </row>
    <row r="5" spans="1:21" s="71" customFormat="1" ht="16.5">
      <c r="A5" s="1006"/>
      <c r="B5" s="1017"/>
      <c r="C5" s="1017"/>
      <c r="D5" s="1017"/>
    </row>
    <row r="6" spans="1:21" s="71" customFormat="1" ht="16.5">
      <c r="A6" s="696" t="s">
        <v>143</v>
      </c>
      <c r="B6" s="697"/>
      <c r="C6" s="698"/>
      <c r="D6" s="698"/>
    </row>
    <row r="7" spans="1:21" s="71" customFormat="1" ht="16.5">
      <c r="A7" s="696" t="s">
        <v>144</v>
      </c>
      <c r="B7" s="697"/>
      <c r="C7" s="699"/>
      <c r="D7" s="699"/>
    </row>
    <row r="8" spans="1:21" s="71" customFormat="1" ht="16.5">
      <c r="A8" s="700" t="s">
        <v>145</v>
      </c>
      <c r="B8" s="701"/>
      <c r="C8" s="699"/>
      <c r="D8" s="699"/>
    </row>
    <row r="9" spans="1:21" s="71" customFormat="1" ht="16.5">
      <c r="A9" s="700" t="s">
        <v>146</v>
      </c>
      <c r="B9" s="701"/>
      <c r="C9" s="702"/>
      <c r="D9" s="702"/>
    </row>
    <row r="10" spans="1:21" s="71" customFormat="1" ht="16.5">
      <c r="A10" s="703" t="s">
        <v>147</v>
      </c>
      <c r="B10" s="704"/>
      <c r="C10" s="705"/>
      <c r="D10" s="705"/>
    </row>
    <row r="11" spans="1:21" s="71" customFormat="1" ht="16.5">
      <c r="A11" s="706"/>
      <c r="B11" s="707"/>
      <c r="C11" s="232"/>
    </row>
    <row r="12" spans="1:21" s="71" customFormat="1" ht="16.5">
      <c r="A12" s="708"/>
      <c r="B12" s="707"/>
      <c r="C12" s="232"/>
    </row>
    <row r="13" spans="1:21" s="71" customFormat="1" ht="16.5">
      <c r="A13" s="232" t="s">
        <v>18</v>
      </c>
      <c r="B13" s="232"/>
      <c r="C13" s="232"/>
      <c r="D13" s="695"/>
    </row>
    <row r="14" spans="1:21" s="71" customFormat="1" ht="16.5">
      <c r="A14" s="709" t="s">
        <v>148</v>
      </c>
      <c r="B14" s="710" t="s">
        <v>149</v>
      </c>
      <c r="C14" s="232"/>
      <c r="J14" s="234"/>
      <c r="L14" s="234"/>
      <c r="P14" s="695"/>
      <c r="T14" s="695" t="s">
        <v>139</v>
      </c>
      <c r="U14" s="695"/>
    </row>
    <row r="15" spans="1:21" s="71" customFormat="1" ht="14.45" customHeight="1">
      <c r="A15" s="1007"/>
      <c r="B15" s="1023" t="s">
        <v>150</v>
      </c>
      <c r="C15" s="1023"/>
      <c r="D15" s="1023"/>
      <c r="E15" s="1023"/>
      <c r="F15" s="1023"/>
      <c r="G15" s="1001" t="s">
        <v>151</v>
      </c>
      <c r="H15" s="1001"/>
      <c r="I15" s="1001"/>
      <c r="J15" s="1001" t="s">
        <v>152</v>
      </c>
      <c r="K15" s="1001"/>
      <c r="L15" s="1001"/>
      <c r="M15" s="1001" t="s">
        <v>153</v>
      </c>
      <c r="N15" s="1001"/>
      <c r="O15" s="1001"/>
      <c r="P15" s="1001" t="s">
        <v>154</v>
      </c>
      <c r="Q15" s="1001"/>
      <c r="R15" s="1001"/>
      <c r="S15" s="1001" t="s">
        <v>155</v>
      </c>
      <c r="T15" s="1001"/>
      <c r="U15" s="1002"/>
    </row>
    <row r="16" spans="1:21" s="71" customFormat="1" ht="33">
      <c r="A16" s="1008"/>
      <c r="B16" s="633" t="s">
        <v>156</v>
      </c>
      <c r="C16" s="633" t="s">
        <v>157</v>
      </c>
      <c r="D16" s="711" t="s">
        <v>158</v>
      </c>
      <c r="E16" s="711" t="s">
        <v>159</v>
      </c>
      <c r="F16" s="711" t="s">
        <v>160</v>
      </c>
      <c r="G16" s="712" t="s">
        <v>156</v>
      </c>
      <c r="H16" s="712" t="s">
        <v>157</v>
      </c>
      <c r="I16" s="736" t="s">
        <v>158</v>
      </c>
      <c r="J16" s="712" t="s">
        <v>156</v>
      </c>
      <c r="K16" s="712" t="s">
        <v>157</v>
      </c>
      <c r="L16" s="736" t="s">
        <v>158</v>
      </c>
      <c r="M16" s="712" t="s">
        <v>156</v>
      </c>
      <c r="N16" s="712" t="s">
        <v>157</v>
      </c>
      <c r="O16" s="736" t="s">
        <v>158</v>
      </c>
      <c r="P16" s="712" t="s">
        <v>156</v>
      </c>
      <c r="Q16" s="712" t="s">
        <v>157</v>
      </c>
      <c r="R16" s="736" t="s">
        <v>158</v>
      </c>
      <c r="S16" s="712" t="s">
        <v>156</v>
      </c>
      <c r="T16" s="712" t="s">
        <v>157</v>
      </c>
      <c r="U16" s="737" t="s">
        <v>158</v>
      </c>
    </row>
    <row r="17" spans="1:21" s="71" customFormat="1" ht="18.75" customHeight="1">
      <c r="A17" s="509" t="s">
        <v>161</v>
      </c>
      <c r="B17" s="713">
        <f>SUM(B18:B19)</f>
        <v>0</v>
      </c>
      <c r="C17" s="713">
        <f>SUM(C18:C19)</f>
        <v>0</v>
      </c>
      <c r="D17" s="656">
        <f t="shared" ref="D17:D48" si="0">IFERROR(B17/$B$79,0)</f>
        <v>0</v>
      </c>
      <c r="E17" s="714"/>
      <c r="F17" s="714"/>
      <c r="G17" s="715">
        <f>SUM(G18:G19)</f>
        <v>0</v>
      </c>
      <c r="H17" s="715">
        <f>SUM(H18:H19)</f>
        <v>0</v>
      </c>
      <c r="I17" s="656">
        <f t="shared" ref="I17:I48" si="1">IFERROR(G17/G$79,0)</f>
        <v>0</v>
      </c>
      <c r="J17" s="715">
        <f>SUM(J18:J19)</f>
        <v>0</v>
      </c>
      <c r="K17" s="715">
        <f>SUM(K18:K19)</f>
        <v>0</v>
      </c>
      <c r="L17" s="656">
        <f t="shared" ref="L17:L48" si="2">IFERROR(J17/J$79,0)</f>
        <v>0</v>
      </c>
      <c r="M17" s="713">
        <f>SUM(M18:M19)</f>
        <v>0</v>
      </c>
      <c r="N17" s="713">
        <f>SUM(N18:N19)</f>
        <v>0</v>
      </c>
      <c r="O17" s="656">
        <f t="shared" ref="O17:O48" si="3">IFERROR(M17/M$79,0)</f>
        <v>0</v>
      </c>
      <c r="P17" s="713">
        <f>SUM(P18:P19)</f>
        <v>0</v>
      </c>
      <c r="Q17" s="713">
        <f>SUM(Q18:Q19)</f>
        <v>0</v>
      </c>
      <c r="R17" s="656">
        <f t="shared" ref="R17:R48" si="4">IFERROR(P17/P$79,0)</f>
        <v>0</v>
      </c>
      <c r="S17" s="713">
        <f>SUM(S18:S19)</f>
        <v>0</v>
      </c>
      <c r="T17" s="713">
        <f>SUM(T18:T19)</f>
        <v>0</v>
      </c>
      <c r="U17" s="657">
        <f t="shared" ref="U17:U48" si="5">IFERROR(S17/S$79,0)</f>
        <v>0</v>
      </c>
    </row>
    <row r="18" spans="1:21" s="71" customFormat="1" ht="18.75" customHeight="1">
      <c r="A18" s="716" t="s">
        <v>162</v>
      </c>
      <c r="B18" s="717"/>
      <c r="C18" s="717"/>
      <c r="D18" s="656">
        <f t="shared" si="0"/>
        <v>0</v>
      </c>
      <c r="E18" s="714"/>
      <c r="F18" s="714"/>
      <c r="G18" s="718"/>
      <c r="H18" s="718"/>
      <c r="I18" s="656">
        <f t="shared" si="1"/>
        <v>0</v>
      </c>
      <c r="J18" s="718"/>
      <c r="K18" s="718"/>
      <c r="L18" s="656">
        <f t="shared" si="2"/>
        <v>0</v>
      </c>
      <c r="M18" s="717"/>
      <c r="N18" s="717"/>
      <c r="O18" s="656">
        <f t="shared" si="3"/>
        <v>0</v>
      </c>
      <c r="P18" s="717"/>
      <c r="Q18" s="717"/>
      <c r="R18" s="656">
        <f t="shared" si="4"/>
        <v>0</v>
      </c>
      <c r="S18" s="717"/>
      <c r="T18" s="717"/>
      <c r="U18" s="657">
        <f t="shared" si="5"/>
        <v>0</v>
      </c>
    </row>
    <row r="19" spans="1:21" s="71" customFormat="1" ht="18.75" customHeight="1">
      <c r="A19" s="716" t="s">
        <v>163</v>
      </c>
      <c r="B19" s="717"/>
      <c r="C19" s="717"/>
      <c r="D19" s="656">
        <f t="shared" si="0"/>
        <v>0</v>
      </c>
      <c r="E19" s="714"/>
      <c r="F19" s="714"/>
      <c r="G19" s="718"/>
      <c r="H19" s="718"/>
      <c r="I19" s="656">
        <f t="shared" si="1"/>
        <v>0</v>
      </c>
      <c r="J19" s="718"/>
      <c r="K19" s="718"/>
      <c r="L19" s="656">
        <f t="shared" si="2"/>
        <v>0</v>
      </c>
      <c r="M19" s="717"/>
      <c r="N19" s="717"/>
      <c r="O19" s="656">
        <f t="shared" si="3"/>
        <v>0</v>
      </c>
      <c r="P19" s="717"/>
      <c r="Q19" s="717"/>
      <c r="R19" s="656">
        <f t="shared" si="4"/>
        <v>0</v>
      </c>
      <c r="S19" s="717"/>
      <c r="T19" s="717"/>
      <c r="U19" s="656">
        <f t="shared" si="5"/>
        <v>0</v>
      </c>
    </row>
    <row r="20" spans="1:21" s="71" customFormat="1" ht="18.75" customHeight="1">
      <c r="A20" s="509" t="s">
        <v>164</v>
      </c>
      <c r="B20" s="719">
        <f>B21+B37</f>
        <v>0</v>
      </c>
      <c r="C20" s="719">
        <f>C21+C37</f>
        <v>0</v>
      </c>
      <c r="D20" s="656">
        <f t="shared" si="0"/>
        <v>0</v>
      </c>
      <c r="E20" s="714"/>
      <c r="F20" s="714"/>
      <c r="G20" s="720">
        <f>G21+G37</f>
        <v>0</v>
      </c>
      <c r="H20" s="720">
        <f>H21+H37</f>
        <v>0</v>
      </c>
      <c r="I20" s="656">
        <f t="shared" si="1"/>
        <v>0</v>
      </c>
      <c r="J20" s="720">
        <f>J21+J37</f>
        <v>0</v>
      </c>
      <c r="K20" s="720">
        <f>K21+K37</f>
        <v>0</v>
      </c>
      <c r="L20" s="656">
        <f t="shared" si="2"/>
        <v>0</v>
      </c>
      <c r="M20" s="719">
        <f>M21+M37</f>
        <v>0</v>
      </c>
      <c r="N20" s="719">
        <f>N21+N37</f>
        <v>0</v>
      </c>
      <c r="O20" s="656">
        <f t="shared" si="3"/>
        <v>0</v>
      </c>
      <c r="P20" s="719">
        <f>P21+P37</f>
        <v>0</v>
      </c>
      <c r="Q20" s="719">
        <f>Q21+Q37</f>
        <v>0</v>
      </c>
      <c r="R20" s="656">
        <f t="shared" si="4"/>
        <v>0</v>
      </c>
      <c r="S20" s="719">
        <f>S21+S37</f>
        <v>0</v>
      </c>
      <c r="T20" s="719">
        <f>T21+T37</f>
        <v>0</v>
      </c>
      <c r="U20" s="656">
        <f t="shared" si="5"/>
        <v>0</v>
      </c>
    </row>
    <row r="21" spans="1:21" s="71" customFormat="1" ht="18.75" customHeight="1">
      <c r="A21" s="721" t="s">
        <v>165</v>
      </c>
      <c r="B21" s="719">
        <f>B22+B25+B31+B33</f>
        <v>0</v>
      </c>
      <c r="C21" s="719">
        <f>C22+C25+C31+C33</f>
        <v>0</v>
      </c>
      <c r="D21" s="656">
        <f t="shared" si="0"/>
        <v>0</v>
      </c>
      <c r="E21" s="722"/>
      <c r="F21" s="722"/>
      <c r="G21" s="720">
        <f>G22+G25+G31+G33</f>
        <v>0</v>
      </c>
      <c r="H21" s="720">
        <f>H22+H25+H31+H33</f>
        <v>0</v>
      </c>
      <c r="I21" s="656">
        <f t="shared" si="1"/>
        <v>0</v>
      </c>
      <c r="J21" s="720">
        <f>J22+J25+J31+J33</f>
        <v>0</v>
      </c>
      <c r="K21" s="720">
        <f>K22+K25+K31+K33</f>
        <v>0</v>
      </c>
      <c r="L21" s="656">
        <f t="shared" si="2"/>
        <v>0</v>
      </c>
      <c r="M21" s="719">
        <f>M22+M25+M31+M33</f>
        <v>0</v>
      </c>
      <c r="N21" s="719">
        <f>N22+N25+N31+N33</f>
        <v>0</v>
      </c>
      <c r="O21" s="656">
        <f t="shared" si="3"/>
        <v>0</v>
      </c>
      <c r="P21" s="719">
        <f>P22+P25+P31+P33</f>
        <v>0</v>
      </c>
      <c r="Q21" s="719">
        <f>Q22+Q25+Q31+Q33</f>
        <v>0</v>
      </c>
      <c r="R21" s="656">
        <f t="shared" si="4"/>
        <v>0</v>
      </c>
      <c r="S21" s="719">
        <f>S22+S25+S31+S33</f>
        <v>0</v>
      </c>
      <c r="T21" s="719">
        <f>T22+T25+T31+T33</f>
        <v>0</v>
      </c>
      <c r="U21" s="656">
        <f t="shared" si="5"/>
        <v>0</v>
      </c>
    </row>
    <row r="22" spans="1:21" s="71" customFormat="1" ht="18.75" customHeight="1">
      <c r="A22" s="723" t="s">
        <v>166</v>
      </c>
      <c r="B22" s="717"/>
      <c r="C22" s="717"/>
      <c r="D22" s="656">
        <f t="shared" si="0"/>
        <v>0</v>
      </c>
      <c r="E22" s="714"/>
      <c r="F22" s="714"/>
      <c r="G22" s="718"/>
      <c r="H22" s="718"/>
      <c r="I22" s="656">
        <f t="shared" si="1"/>
        <v>0</v>
      </c>
      <c r="J22" s="718"/>
      <c r="K22" s="718"/>
      <c r="L22" s="656">
        <f t="shared" si="2"/>
        <v>0</v>
      </c>
      <c r="M22" s="717"/>
      <c r="N22" s="717"/>
      <c r="O22" s="656">
        <f t="shared" si="3"/>
        <v>0</v>
      </c>
      <c r="P22" s="717"/>
      <c r="Q22" s="717"/>
      <c r="R22" s="656">
        <f t="shared" si="4"/>
        <v>0</v>
      </c>
      <c r="S22" s="717"/>
      <c r="T22" s="717"/>
      <c r="U22" s="656">
        <f t="shared" si="5"/>
        <v>0</v>
      </c>
    </row>
    <row r="23" spans="1:21" s="71" customFormat="1" ht="18.75" customHeight="1">
      <c r="A23" s="724" t="s">
        <v>167</v>
      </c>
      <c r="B23" s="717"/>
      <c r="C23" s="717"/>
      <c r="D23" s="656">
        <f t="shared" si="0"/>
        <v>0</v>
      </c>
      <c r="E23" s="714"/>
      <c r="F23" s="714"/>
      <c r="G23" s="718"/>
      <c r="H23" s="718"/>
      <c r="I23" s="656">
        <f t="shared" si="1"/>
        <v>0</v>
      </c>
      <c r="J23" s="718"/>
      <c r="K23" s="718"/>
      <c r="L23" s="656">
        <f t="shared" si="2"/>
        <v>0</v>
      </c>
      <c r="M23" s="717"/>
      <c r="N23" s="717"/>
      <c r="O23" s="656">
        <f t="shared" si="3"/>
        <v>0</v>
      </c>
      <c r="P23" s="717"/>
      <c r="Q23" s="717"/>
      <c r="R23" s="656">
        <f t="shared" si="4"/>
        <v>0</v>
      </c>
      <c r="S23" s="717"/>
      <c r="T23" s="717"/>
      <c r="U23" s="656">
        <f t="shared" si="5"/>
        <v>0</v>
      </c>
    </row>
    <row r="24" spans="1:21" s="71" customFormat="1" ht="18.75" customHeight="1">
      <c r="A24" s="724" t="s">
        <v>168</v>
      </c>
      <c r="B24" s="717"/>
      <c r="C24" s="717"/>
      <c r="D24" s="656">
        <f t="shared" si="0"/>
        <v>0</v>
      </c>
      <c r="E24" s="714"/>
      <c r="F24" s="714"/>
      <c r="G24" s="718"/>
      <c r="H24" s="718"/>
      <c r="I24" s="656">
        <f t="shared" si="1"/>
        <v>0</v>
      </c>
      <c r="J24" s="718"/>
      <c r="K24" s="718"/>
      <c r="L24" s="656">
        <f t="shared" si="2"/>
        <v>0</v>
      </c>
      <c r="M24" s="717"/>
      <c r="N24" s="717"/>
      <c r="O24" s="656">
        <f t="shared" si="3"/>
        <v>0</v>
      </c>
      <c r="P24" s="717"/>
      <c r="Q24" s="717"/>
      <c r="R24" s="656">
        <f t="shared" si="4"/>
        <v>0</v>
      </c>
      <c r="S24" s="717"/>
      <c r="T24" s="717"/>
      <c r="U24" s="656">
        <f t="shared" si="5"/>
        <v>0</v>
      </c>
    </row>
    <row r="25" spans="1:21" s="876" customFormat="1" ht="18.75" customHeight="1">
      <c r="A25" s="879" t="s">
        <v>169</v>
      </c>
      <c r="B25" s="877">
        <f>SUM(B26:B30)</f>
        <v>0</v>
      </c>
      <c r="C25" s="877">
        <f>SUM(C26:C30)</f>
        <v>0</v>
      </c>
      <c r="D25" s="873">
        <f t="shared" si="0"/>
        <v>0</v>
      </c>
      <c r="E25" s="877"/>
      <c r="F25" s="877"/>
      <c r="G25" s="877">
        <f>SUM(G26:G30)</f>
        <v>0</v>
      </c>
      <c r="H25" s="877">
        <f>SUM(H26:H30)</f>
        <v>0</v>
      </c>
      <c r="I25" s="873">
        <f t="shared" si="1"/>
        <v>0</v>
      </c>
      <c r="J25" s="877">
        <f>SUM(J26:J30)</f>
        <v>0</v>
      </c>
      <c r="K25" s="877">
        <f>SUM(K26:K30)</f>
        <v>0</v>
      </c>
      <c r="L25" s="873">
        <f t="shared" si="2"/>
        <v>0</v>
      </c>
      <c r="M25" s="877">
        <f>SUM(M26:M30)</f>
        <v>0</v>
      </c>
      <c r="N25" s="877">
        <f>SUM(N26:N30)</f>
        <v>0</v>
      </c>
      <c r="O25" s="873">
        <f t="shared" si="3"/>
        <v>0</v>
      </c>
      <c r="P25" s="877">
        <f>SUM(P26:P30)</f>
        <v>0</v>
      </c>
      <c r="Q25" s="877">
        <f>SUM(Q26:Q30)</f>
        <v>0</v>
      </c>
      <c r="R25" s="873">
        <f t="shared" si="4"/>
        <v>0</v>
      </c>
      <c r="S25" s="877">
        <f>SUM(S26:S30)</f>
        <v>0</v>
      </c>
      <c r="T25" s="877">
        <f>SUM(T26:T30)</f>
        <v>0</v>
      </c>
      <c r="U25" s="873">
        <f t="shared" si="5"/>
        <v>0</v>
      </c>
    </row>
    <row r="26" spans="1:21" s="70" customFormat="1" ht="18.75" customHeight="1">
      <c r="A26" s="904" t="s">
        <v>600</v>
      </c>
      <c r="B26" s="885"/>
      <c r="C26" s="885"/>
      <c r="D26" s="656">
        <f t="shared" si="0"/>
        <v>0</v>
      </c>
      <c r="E26" s="886"/>
      <c r="F26" s="886"/>
      <c r="G26" s="887"/>
      <c r="H26" s="887"/>
      <c r="I26" s="656">
        <f t="shared" si="1"/>
        <v>0</v>
      </c>
      <c r="J26" s="887"/>
      <c r="K26" s="887"/>
      <c r="L26" s="656">
        <f t="shared" si="2"/>
        <v>0</v>
      </c>
      <c r="M26" s="885"/>
      <c r="N26" s="885"/>
      <c r="O26" s="656">
        <f t="shared" si="3"/>
        <v>0</v>
      </c>
      <c r="P26" s="885"/>
      <c r="Q26" s="885"/>
      <c r="R26" s="656">
        <f t="shared" si="4"/>
        <v>0</v>
      </c>
      <c r="S26" s="885"/>
      <c r="T26" s="885"/>
      <c r="U26" s="656">
        <f t="shared" si="5"/>
        <v>0</v>
      </c>
    </row>
    <row r="27" spans="1:21" s="70" customFormat="1" ht="18.75" customHeight="1">
      <c r="A27" s="904" t="s">
        <v>599</v>
      </c>
      <c r="B27" s="885"/>
      <c r="C27" s="885"/>
      <c r="D27" s="656">
        <f t="shared" si="0"/>
        <v>0</v>
      </c>
      <c r="E27" s="886"/>
      <c r="F27" s="886"/>
      <c r="G27" s="887"/>
      <c r="H27" s="887"/>
      <c r="I27" s="656">
        <f t="shared" si="1"/>
        <v>0</v>
      </c>
      <c r="J27" s="887"/>
      <c r="K27" s="887"/>
      <c r="L27" s="656">
        <f t="shared" si="2"/>
        <v>0</v>
      </c>
      <c r="M27" s="885"/>
      <c r="N27" s="885"/>
      <c r="O27" s="656">
        <f t="shared" si="3"/>
        <v>0</v>
      </c>
      <c r="P27" s="885"/>
      <c r="Q27" s="885"/>
      <c r="R27" s="656">
        <f t="shared" si="4"/>
        <v>0</v>
      </c>
      <c r="S27" s="885"/>
      <c r="T27" s="885"/>
      <c r="U27" s="656">
        <f t="shared" si="5"/>
        <v>0</v>
      </c>
    </row>
    <row r="28" spans="1:21" s="70" customFormat="1" ht="18.75" customHeight="1">
      <c r="A28" s="904" t="s">
        <v>598</v>
      </c>
      <c r="B28" s="885"/>
      <c r="C28" s="885"/>
      <c r="D28" s="656">
        <f t="shared" si="0"/>
        <v>0</v>
      </c>
      <c r="E28" s="886"/>
      <c r="F28" s="886"/>
      <c r="G28" s="887"/>
      <c r="H28" s="887"/>
      <c r="I28" s="656">
        <f t="shared" si="1"/>
        <v>0</v>
      </c>
      <c r="J28" s="887"/>
      <c r="K28" s="887"/>
      <c r="L28" s="656">
        <f t="shared" si="2"/>
        <v>0</v>
      </c>
      <c r="M28" s="885"/>
      <c r="N28" s="885"/>
      <c r="O28" s="656">
        <f t="shared" si="3"/>
        <v>0</v>
      </c>
      <c r="P28" s="885"/>
      <c r="Q28" s="885"/>
      <c r="R28" s="656">
        <f t="shared" si="4"/>
        <v>0</v>
      </c>
      <c r="S28" s="885"/>
      <c r="T28" s="885"/>
      <c r="U28" s="656">
        <f t="shared" si="5"/>
        <v>0</v>
      </c>
    </row>
    <row r="29" spans="1:21" s="876" customFormat="1" ht="18.75" customHeight="1">
      <c r="A29" s="895" t="s">
        <v>597</v>
      </c>
      <c r="B29" s="877"/>
      <c r="C29" s="877"/>
      <c r="D29" s="873">
        <f t="shared" si="0"/>
        <v>0</v>
      </c>
      <c r="E29" s="873"/>
      <c r="F29" s="873"/>
      <c r="G29" s="878"/>
      <c r="H29" s="878"/>
      <c r="I29" s="873">
        <f t="shared" si="1"/>
        <v>0</v>
      </c>
      <c r="J29" s="878"/>
      <c r="K29" s="878"/>
      <c r="L29" s="873">
        <f t="shared" si="2"/>
        <v>0</v>
      </c>
      <c r="M29" s="877"/>
      <c r="N29" s="877"/>
      <c r="O29" s="873">
        <f t="shared" si="3"/>
        <v>0</v>
      </c>
      <c r="P29" s="877"/>
      <c r="Q29" s="877"/>
      <c r="R29" s="873">
        <f t="shared" si="4"/>
        <v>0</v>
      </c>
      <c r="S29" s="877"/>
      <c r="T29" s="877"/>
      <c r="U29" s="873">
        <f t="shared" si="5"/>
        <v>0</v>
      </c>
    </row>
    <row r="30" spans="1:21" s="876" customFormat="1" ht="18.75" customHeight="1">
      <c r="A30" s="895" t="s">
        <v>596</v>
      </c>
      <c r="B30" s="877"/>
      <c r="C30" s="877"/>
      <c r="D30" s="873">
        <f t="shared" si="0"/>
        <v>0</v>
      </c>
      <c r="E30" s="873"/>
      <c r="F30" s="873"/>
      <c r="G30" s="878"/>
      <c r="H30" s="878"/>
      <c r="I30" s="873">
        <f t="shared" si="1"/>
        <v>0</v>
      </c>
      <c r="J30" s="878"/>
      <c r="K30" s="878"/>
      <c r="L30" s="873">
        <f t="shared" si="2"/>
        <v>0</v>
      </c>
      <c r="M30" s="877"/>
      <c r="N30" s="877"/>
      <c r="O30" s="873">
        <f t="shared" si="3"/>
        <v>0</v>
      </c>
      <c r="P30" s="877"/>
      <c r="Q30" s="877"/>
      <c r="R30" s="873">
        <f t="shared" si="4"/>
        <v>0</v>
      </c>
      <c r="S30" s="877"/>
      <c r="T30" s="877"/>
      <c r="U30" s="873">
        <f t="shared" si="5"/>
        <v>0</v>
      </c>
    </row>
    <row r="31" spans="1:21" s="889" customFormat="1" ht="18.75" customHeight="1">
      <c r="A31" s="888" t="s">
        <v>170</v>
      </c>
      <c r="B31" s="885"/>
      <c r="C31" s="885"/>
      <c r="D31" s="656">
        <f t="shared" si="0"/>
        <v>0</v>
      </c>
      <c r="E31" s="886"/>
      <c r="F31" s="886"/>
      <c r="G31" s="887"/>
      <c r="H31" s="887"/>
      <c r="I31" s="656">
        <f t="shared" si="1"/>
        <v>0</v>
      </c>
      <c r="J31" s="887"/>
      <c r="K31" s="887"/>
      <c r="L31" s="656">
        <f t="shared" si="2"/>
        <v>0</v>
      </c>
      <c r="M31" s="885"/>
      <c r="N31" s="885"/>
      <c r="O31" s="656">
        <f t="shared" si="3"/>
        <v>0</v>
      </c>
      <c r="P31" s="885"/>
      <c r="Q31" s="885"/>
      <c r="R31" s="656">
        <f t="shared" si="4"/>
        <v>0</v>
      </c>
      <c r="S31" s="885"/>
      <c r="T31" s="885"/>
      <c r="U31" s="656">
        <f t="shared" si="5"/>
        <v>0</v>
      </c>
    </row>
    <row r="32" spans="1:21" s="880" customFormat="1" ht="18.75" customHeight="1">
      <c r="A32" s="879" t="s">
        <v>595</v>
      </c>
      <c r="B32" s="877"/>
      <c r="C32" s="877"/>
      <c r="D32" s="873">
        <f t="shared" si="0"/>
        <v>0</v>
      </c>
      <c r="E32" s="873"/>
      <c r="F32" s="873"/>
      <c r="G32" s="878"/>
      <c r="H32" s="878"/>
      <c r="I32" s="873">
        <f t="shared" si="1"/>
        <v>0</v>
      </c>
      <c r="J32" s="878"/>
      <c r="K32" s="878"/>
      <c r="L32" s="873">
        <f t="shared" si="2"/>
        <v>0</v>
      </c>
      <c r="M32" s="877"/>
      <c r="N32" s="877"/>
      <c r="O32" s="873">
        <f t="shared" si="3"/>
        <v>0</v>
      </c>
      <c r="P32" s="877"/>
      <c r="Q32" s="877"/>
      <c r="R32" s="873">
        <f t="shared" si="4"/>
        <v>0</v>
      </c>
      <c r="S32" s="877"/>
      <c r="T32" s="877"/>
      <c r="U32" s="873">
        <f t="shared" si="5"/>
        <v>0</v>
      </c>
    </row>
    <row r="33" spans="1:21" s="71" customFormat="1" ht="18.75" customHeight="1">
      <c r="A33" s="727" t="s">
        <v>171</v>
      </c>
      <c r="B33" s="728"/>
      <c r="C33" s="728"/>
      <c r="D33" s="656">
        <f t="shared" si="0"/>
        <v>0</v>
      </c>
      <c r="E33" s="729"/>
      <c r="F33" s="729"/>
      <c r="G33" s="730"/>
      <c r="H33" s="730"/>
      <c r="I33" s="656">
        <f t="shared" si="1"/>
        <v>0</v>
      </c>
      <c r="J33" s="730"/>
      <c r="K33" s="730"/>
      <c r="L33" s="656">
        <f t="shared" si="2"/>
        <v>0</v>
      </c>
      <c r="M33" s="728"/>
      <c r="N33" s="728"/>
      <c r="O33" s="656">
        <f t="shared" si="3"/>
        <v>0</v>
      </c>
      <c r="P33" s="728"/>
      <c r="Q33" s="728"/>
      <c r="R33" s="656">
        <f t="shared" si="4"/>
        <v>0</v>
      </c>
      <c r="S33" s="728"/>
      <c r="T33" s="728"/>
      <c r="U33" s="656">
        <f t="shared" si="5"/>
        <v>0</v>
      </c>
    </row>
    <row r="34" spans="1:21" s="876" customFormat="1" ht="18.75" customHeight="1">
      <c r="A34" s="905" t="s">
        <v>609</v>
      </c>
      <c r="B34" s="872"/>
      <c r="C34" s="872"/>
      <c r="D34" s="873">
        <f t="shared" si="0"/>
        <v>0</v>
      </c>
      <c r="E34" s="874"/>
      <c r="F34" s="874"/>
      <c r="G34" s="875"/>
      <c r="H34" s="875"/>
      <c r="I34" s="873">
        <f t="shared" si="1"/>
        <v>0</v>
      </c>
      <c r="J34" s="875"/>
      <c r="K34" s="875"/>
      <c r="L34" s="873">
        <f t="shared" si="2"/>
        <v>0</v>
      </c>
      <c r="M34" s="872"/>
      <c r="N34" s="872"/>
      <c r="O34" s="873">
        <f t="shared" si="3"/>
        <v>0</v>
      </c>
      <c r="P34" s="872"/>
      <c r="Q34" s="872"/>
      <c r="R34" s="873">
        <f t="shared" si="4"/>
        <v>0</v>
      </c>
      <c r="S34" s="872"/>
      <c r="T34" s="872"/>
      <c r="U34" s="873">
        <f t="shared" si="5"/>
        <v>0</v>
      </c>
    </row>
    <row r="35" spans="1:21" s="876" customFormat="1" ht="18.75" customHeight="1">
      <c r="A35" s="905" t="s">
        <v>610</v>
      </c>
      <c r="B35" s="872"/>
      <c r="C35" s="872"/>
      <c r="D35" s="873">
        <f t="shared" si="0"/>
        <v>0</v>
      </c>
      <c r="E35" s="874"/>
      <c r="F35" s="874"/>
      <c r="G35" s="875"/>
      <c r="H35" s="875"/>
      <c r="I35" s="873">
        <f t="shared" si="1"/>
        <v>0</v>
      </c>
      <c r="J35" s="875"/>
      <c r="K35" s="875"/>
      <c r="L35" s="873">
        <f t="shared" si="2"/>
        <v>0</v>
      </c>
      <c r="M35" s="872"/>
      <c r="N35" s="872"/>
      <c r="O35" s="873">
        <f t="shared" si="3"/>
        <v>0</v>
      </c>
      <c r="P35" s="872"/>
      <c r="Q35" s="872"/>
      <c r="R35" s="873">
        <f t="shared" si="4"/>
        <v>0</v>
      </c>
      <c r="S35" s="872"/>
      <c r="T35" s="872"/>
      <c r="U35" s="873">
        <f t="shared" si="5"/>
        <v>0</v>
      </c>
    </row>
    <row r="36" spans="1:21" s="876" customFormat="1" ht="18.75" customHeight="1">
      <c r="A36" s="905" t="s">
        <v>611</v>
      </c>
      <c r="B36" s="872"/>
      <c r="C36" s="872"/>
      <c r="D36" s="873">
        <f t="shared" si="0"/>
        <v>0</v>
      </c>
      <c r="E36" s="874"/>
      <c r="F36" s="874"/>
      <c r="G36" s="875"/>
      <c r="H36" s="875"/>
      <c r="I36" s="873">
        <f t="shared" si="1"/>
        <v>0</v>
      </c>
      <c r="J36" s="875"/>
      <c r="K36" s="875"/>
      <c r="L36" s="873">
        <f t="shared" si="2"/>
        <v>0</v>
      </c>
      <c r="M36" s="872"/>
      <c r="N36" s="872"/>
      <c r="O36" s="873">
        <f t="shared" si="3"/>
        <v>0</v>
      </c>
      <c r="P36" s="872"/>
      <c r="Q36" s="872"/>
      <c r="R36" s="873">
        <f t="shared" si="4"/>
        <v>0</v>
      </c>
      <c r="S36" s="872"/>
      <c r="T36" s="872"/>
      <c r="U36" s="873">
        <f t="shared" si="5"/>
        <v>0</v>
      </c>
    </row>
    <row r="37" spans="1:21" s="71" customFormat="1" ht="18.75" customHeight="1">
      <c r="A37" s="731" t="s">
        <v>172</v>
      </c>
      <c r="B37" s="728"/>
      <c r="C37" s="728"/>
      <c r="D37" s="656">
        <f t="shared" si="0"/>
        <v>0</v>
      </c>
      <c r="E37" s="729"/>
      <c r="F37" s="729"/>
      <c r="G37" s="730"/>
      <c r="H37" s="730"/>
      <c r="I37" s="656">
        <f t="shared" si="1"/>
        <v>0</v>
      </c>
      <c r="J37" s="730"/>
      <c r="K37" s="730"/>
      <c r="L37" s="656">
        <f t="shared" si="2"/>
        <v>0</v>
      </c>
      <c r="M37" s="728"/>
      <c r="N37" s="728"/>
      <c r="O37" s="656">
        <f t="shared" si="3"/>
        <v>0</v>
      </c>
      <c r="P37" s="728"/>
      <c r="Q37" s="728"/>
      <c r="R37" s="656">
        <f t="shared" si="4"/>
        <v>0</v>
      </c>
      <c r="S37" s="728"/>
      <c r="T37" s="728"/>
      <c r="U37" s="656">
        <f t="shared" si="5"/>
        <v>0</v>
      </c>
    </row>
    <row r="38" spans="1:21" s="71" customFormat="1" ht="16.5">
      <c r="A38" s="723" t="s">
        <v>173</v>
      </c>
      <c r="B38" s="728"/>
      <c r="C38" s="728"/>
      <c r="D38" s="656">
        <f t="shared" si="0"/>
        <v>0</v>
      </c>
      <c r="E38" s="729"/>
      <c r="F38" s="729"/>
      <c r="G38" s="730"/>
      <c r="H38" s="730"/>
      <c r="I38" s="656">
        <f t="shared" si="1"/>
        <v>0</v>
      </c>
      <c r="J38" s="730"/>
      <c r="K38" s="730"/>
      <c r="L38" s="656">
        <f t="shared" si="2"/>
        <v>0</v>
      </c>
      <c r="M38" s="728"/>
      <c r="N38" s="728"/>
      <c r="O38" s="656">
        <f t="shared" si="3"/>
        <v>0</v>
      </c>
      <c r="P38" s="728"/>
      <c r="Q38" s="728"/>
      <c r="R38" s="656">
        <f t="shared" si="4"/>
        <v>0</v>
      </c>
      <c r="S38" s="728"/>
      <c r="T38" s="728"/>
      <c r="U38" s="656">
        <f t="shared" si="5"/>
        <v>0</v>
      </c>
    </row>
    <row r="39" spans="1:21" s="71" customFormat="1" ht="16.5">
      <c r="A39" s="723" t="s">
        <v>174</v>
      </c>
      <c r="B39" s="728"/>
      <c r="C39" s="728"/>
      <c r="D39" s="656">
        <f t="shared" si="0"/>
        <v>0</v>
      </c>
      <c r="E39" s="729"/>
      <c r="F39" s="729"/>
      <c r="G39" s="730"/>
      <c r="H39" s="730"/>
      <c r="I39" s="656">
        <f t="shared" si="1"/>
        <v>0</v>
      </c>
      <c r="J39" s="730"/>
      <c r="K39" s="730"/>
      <c r="L39" s="656">
        <f t="shared" si="2"/>
        <v>0</v>
      </c>
      <c r="M39" s="728"/>
      <c r="N39" s="728"/>
      <c r="O39" s="656">
        <f t="shared" si="3"/>
        <v>0</v>
      </c>
      <c r="P39" s="728"/>
      <c r="Q39" s="728"/>
      <c r="R39" s="656">
        <f t="shared" si="4"/>
        <v>0</v>
      </c>
      <c r="S39" s="728"/>
      <c r="T39" s="728"/>
      <c r="U39" s="656">
        <f t="shared" si="5"/>
        <v>0</v>
      </c>
    </row>
    <row r="40" spans="1:21" s="71" customFormat="1" ht="16.5">
      <c r="A40" s="634" t="s">
        <v>175</v>
      </c>
      <c r="B40" s="719">
        <f>SUM(B41,B57)</f>
        <v>0</v>
      </c>
      <c r="C40" s="719">
        <f>SUM(C41,C57)</f>
        <v>0</v>
      </c>
      <c r="D40" s="656">
        <f t="shared" si="0"/>
        <v>0</v>
      </c>
      <c r="E40" s="714"/>
      <c r="F40" s="714"/>
      <c r="G40" s="720">
        <f>SUM(G41,G57)</f>
        <v>0</v>
      </c>
      <c r="H40" s="720">
        <f>SUM(H41,H57)</f>
        <v>0</v>
      </c>
      <c r="I40" s="656">
        <f t="shared" si="1"/>
        <v>0</v>
      </c>
      <c r="J40" s="720">
        <f>SUM(J41,J57)</f>
        <v>0</v>
      </c>
      <c r="K40" s="720">
        <f>SUM(K41,K57)</f>
        <v>0</v>
      </c>
      <c r="L40" s="656">
        <f t="shared" si="2"/>
        <v>0</v>
      </c>
      <c r="M40" s="719">
        <f>SUM(M41,M57)</f>
        <v>0</v>
      </c>
      <c r="N40" s="719">
        <f>SUM(N41,N57)</f>
        <v>0</v>
      </c>
      <c r="O40" s="656">
        <f t="shared" si="3"/>
        <v>0</v>
      </c>
      <c r="P40" s="719">
        <f>SUM(P41,P57)</f>
        <v>0</v>
      </c>
      <c r="Q40" s="719">
        <f>SUM(Q41,Q57)</f>
        <v>0</v>
      </c>
      <c r="R40" s="656">
        <f t="shared" si="4"/>
        <v>0</v>
      </c>
      <c r="S40" s="719">
        <f>SUM(S41,S57)</f>
        <v>0</v>
      </c>
      <c r="T40" s="719">
        <f>SUM(T41,T57)</f>
        <v>0</v>
      </c>
      <c r="U40" s="656">
        <f t="shared" si="5"/>
        <v>0</v>
      </c>
    </row>
    <row r="41" spans="1:21" s="876" customFormat="1" ht="18.75" customHeight="1">
      <c r="A41" s="928" t="s">
        <v>176</v>
      </c>
      <c r="B41" s="906">
        <f>SUM(B44:B55)-B51-B52-B54</f>
        <v>0</v>
      </c>
      <c r="C41" s="906">
        <f>SUM(C44:C55)-C51-C52-C54</f>
        <v>0</v>
      </c>
      <c r="D41" s="873">
        <f t="shared" si="0"/>
        <v>0</v>
      </c>
      <c r="E41" s="873"/>
      <c r="F41" s="873"/>
      <c r="G41" s="906">
        <f>SUM(G44:G55)-G51-G52-G54</f>
        <v>0</v>
      </c>
      <c r="H41" s="906">
        <f>SUM(H44:H55)-H51-H52-H54</f>
        <v>0</v>
      </c>
      <c r="I41" s="873">
        <f t="shared" si="1"/>
        <v>0</v>
      </c>
      <c r="J41" s="906">
        <f>SUM(J44:J55)-J51-J52-J54</f>
        <v>0</v>
      </c>
      <c r="K41" s="906">
        <f>SUM(K44:K55)-K51-K52-K54</f>
        <v>0</v>
      </c>
      <c r="L41" s="873">
        <f t="shared" si="2"/>
        <v>0</v>
      </c>
      <c r="M41" s="906">
        <f>SUM(M44:M55)-M51-M52-M54</f>
        <v>0</v>
      </c>
      <c r="N41" s="906">
        <f>SUM(N44:N55)-N51-N52-N54</f>
        <v>0</v>
      </c>
      <c r="O41" s="873">
        <f t="shared" si="3"/>
        <v>0</v>
      </c>
      <c r="P41" s="906">
        <f>SUM(P44:P55)-P51-P52-P54</f>
        <v>0</v>
      </c>
      <c r="Q41" s="906">
        <f>SUM(Q44:Q55)-Q51-Q52-Q54</f>
        <v>0</v>
      </c>
      <c r="R41" s="873">
        <f t="shared" si="4"/>
        <v>0</v>
      </c>
      <c r="S41" s="906">
        <f>SUM(S44:S55)-S51-S52-S54</f>
        <v>0</v>
      </c>
      <c r="T41" s="906">
        <f>SUM(T44:T55)-T51-T52-T54</f>
        <v>0</v>
      </c>
      <c r="U41" s="873">
        <f t="shared" si="5"/>
        <v>0</v>
      </c>
    </row>
    <row r="42" spans="1:21" s="71" customFormat="1" ht="16.5">
      <c r="A42" s="949" t="s">
        <v>628</v>
      </c>
      <c r="B42" s="725"/>
      <c r="C42" s="725"/>
      <c r="D42" s="656">
        <f t="shared" si="0"/>
        <v>0</v>
      </c>
      <c r="E42" s="722"/>
      <c r="F42" s="722"/>
      <c r="G42" s="726"/>
      <c r="H42" s="726"/>
      <c r="I42" s="656">
        <f t="shared" si="1"/>
        <v>0</v>
      </c>
      <c r="J42" s="726"/>
      <c r="K42" s="726"/>
      <c r="L42" s="656">
        <f t="shared" si="2"/>
        <v>0</v>
      </c>
      <c r="M42" s="725"/>
      <c r="N42" s="725"/>
      <c r="O42" s="656">
        <f t="shared" si="3"/>
        <v>0</v>
      </c>
      <c r="P42" s="725"/>
      <c r="Q42" s="725"/>
      <c r="R42" s="656">
        <f t="shared" si="4"/>
        <v>0</v>
      </c>
      <c r="S42" s="725"/>
      <c r="T42" s="725"/>
      <c r="U42" s="656">
        <f t="shared" si="5"/>
        <v>0</v>
      </c>
    </row>
    <row r="43" spans="1:21" s="71" customFormat="1" ht="16.5">
      <c r="A43" s="107" t="s">
        <v>177</v>
      </c>
      <c r="B43" s="725"/>
      <c r="C43" s="725"/>
      <c r="D43" s="656">
        <f t="shared" si="0"/>
        <v>0</v>
      </c>
      <c r="E43" s="722"/>
      <c r="F43" s="722"/>
      <c r="G43" s="726"/>
      <c r="H43" s="726"/>
      <c r="I43" s="656">
        <f t="shared" si="1"/>
        <v>0</v>
      </c>
      <c r="J43" s="726"/>
      <c r="K43" s="726"/>
      <c r="L43" s="656">
        <f t="shared" si="2"/>
        <v>0</v>
      </c>
      <c r="M43" s="725"/>
      <c r="N43" s="725"/>
      <c r="O43" s="656">
        <f t="shared" si="3"/>
        <v>0</v>
      </c>
      <c r="P43" s="725"/>
      <c r="Q43" s="725"/>
      <c r="R43" s="656">
        <f t="shared" si="4"/>
        <v>0</v>
      </c>
      <c r="S43" s="725"/>
      <c r="T43" s="725"/>
      <c r="U43" s="656">
        <f t="shared" si="5"/>
        <v>0</v>
      </c>
    </row>
    <row r="44" spans="1:21" s="71" customFormat="1" ht="18.75" customHeight="1">
      <c r="A44" s="107" t="s">
        <v>178</v>
      </c>
      <c r="B44" s="725"/>
      <c r="C44" s="725"/>
      <c r="D44" s="656">
        <f t="shared" si="0"/>
        <v>0</v>
      </c>
      <c r="E44" s="722"/>
      <c r="F44" s="722"/>
      <c r="G44" s="726"/>
      <c r="H44" s="726"/>
      <c r="I44" s="656">
        <f t="shared" si="1"/>
        <v>0</v>
      </c>
      <c r="J44" s="726"/>
      <c r="K44" s="726"/>
      <c r="L44" s="656">
        <f t="shared" si="2"/>
        <v>0</v>
      </c>
      <c r="M44" s="725"/>
      <c r="N44" s="725"/>
      <c r="O44" s="656">
        <f t="shared" si="3"/>
        <v>0</v>
      </c>
      <c r="P44" s="725"/>
      <c r="Q44" s="725"/>
      <c r="R44" s="656">
        <f t="shared" si="4"/>
        <v>0</v>
      </c>
      <c r="S44" s="725"/>
      <c r="T44" s="725"/>
      <c r="U44" s="656">
        <f t="shared" si="5"/>
        <v>0</v>
      </c>
    </row>
    <row r="45" spans="1:21" s="71" customFormat="1" ht="18.75" customHeight="1">
      <c r="A45" s="107" t="s">
        <v>179</v>
      </c>
      <c r="B45" s="725"/>
      <c r="C45" s="725"/>
      <c r="D45" s="656">
        <f t="shared" si="0"/>
        <v>0</v>
      </c>
      <c r="E45" s="722"/>
      <c r="F45" s="722"/>
      <c r="G45" s="726"/>
      <c r="H45" s="726"/>
      <c r="I45" s="656">
        <f t="shared" si="1"/>
        <v>0</v>
      </c>
      <c r="J45" s="726"/>
      <c r="K45" s="726"/>
      <c r="L45" s="656">
        <f t="shared" si="2"/>
        <v>0</v>
      </c>
      <c r="M45" s="725"/>
      <c r="N45" s="725"/>
      <c r="O45" s="656">
        <f t="shared" si="3"/>
        <v>0</v>
      </c>
      <c r="P45" s="725"/>
      <c r="Q45" s="725"/>
      <c r="R45" s="656">
        <f t="shared" si="4"/>
        <v>0</v>
      </c>
      <c r="S45" s="725"/>
      <c r="T45" s="725"/>
      <c r="U45" s="656">
        <f t="shared" si="5"/>
        <v>0</v>
      </c>
    </row>
    <row r="46" spans="1:21" s="71" customFormat="1" ht="18.75" customHeight="1">
      <c r="A46" s="107" t="s">
        <v>180</v>
      </c>
      <c r="B46" s="725"/>
      <c r="C46" s="725"/>
      <c r="D46" s="656">
        <f t="shared" si="0"/>
        <v>0</v>
      </c>
      <c r="E46" s="722"/>
      <c r="F46" s="722"/>
      <c r="G46" s="726"/>
      <c r="H46" s="726"/>
      <c r="I46" s="656">
        <f t="shared" si="1"/>
        <v>0</v>
      </c>
      <c r="J46" s="726"/>
      <c r="K46" s="726"/>
      <c r="L46" s="656">
        <f t="shared" si="2"/>
        <v>0</v>
      </c>
      <c r="M46" s="725"/>
      <c r="N46" s="725"/>
      <c r="O46" s="656">
        <f t="shared" si="3"/>
        <v>0</v>
      </c>
      <c r="P46" s="725"/>
      <c r="Q46" s="725"/>
      <c r="R46" s="656">
        <f t="shared" si="4"/>
        <v>0</v>
      </c>
      <c r="S46" s="725"/>
      <c r="T46" s="725"/>
      <c r="U46" s="656">
        <f t="shared" si="5"/>
        <v>0</v>
      </c>
    </row>
    <row r="47" spans="1:21" s="71" customFormat="1" ht="16.5">
      <c r="A47" s="107" t="s">
        <v>181</v>
      </c>
      <c r="B47" s="725"/>
      <c r="C47" s="725"/>
      <c r="D47" s="656">
        <f t="shared" si="0"/>
        <v>0</v>
      </c>
      <c r="E47" s="722"/>
      <c r="F47" s="722"/>
      <c r="G47" s="726"/>
      <c r="H47" s="726"/>
      <c r="I47" s="656">
        <f t="shared" si="1"/>
        <v>0</v>
      </c>
      <c r="J47" s="726"/>
      <c r="K47" s="726"/>
      <c r="L47" s="656">
        <f t="shared" si="2"/>
        <v>0</v>
      </c>
      <c r="M47" s="725"/>
      <c r="N47" s="725"/>
      <c r="O47" s="656">
        <f t="shared" si="3"/>
        <v>0</v>
      </c>
      <c r="P47" s="725"/>
      <c r="Q47" s="725"/>
      <c r="R47" s="656">
        <f t="shared" si="4"/>
        <v>0</v>
      </c>
      <c r="S47" s="725"/>
      <c r="T47" s="725"/>
      <c r="U47" s="656">
        <f t="shared" si="5"/>
        <v>0</v>
      </c>
    </row>
    <row r="48" spans="1:21" s="71" customFormat="1" ht="18.75" customHeight="1">
      <c r="A48" s="732" t="s">
        <v>648</v>
      </c>
      <c r="B48" s="725"/>
      <c r="C48" s="725"/>
      <c r="D48" s="656">
        <f t="shared" si="0"/>
        <v>0</v>
      </c>
      <c r="E48" s="722"/>
      <c r="F48" s="722"/>
      <c r="G48" s="726"/>
      <c r="H48" s="726"/>
      <c r="I48" s="656">
        <f t="shared" si="1"/>
        <v>0</v>
      </c>
      <c r="J48" s="726"/>
      <c r="K48" s="726"/>
      <c r="L48" s="656">
        <f t="shared" si="2"/>
        <v>0</v>
      </c>
      <c r="M48" s="725"/>
      <c r="N48" s="725"/>
      <c r="O48" s="656">
        <f t="shared" si="3"/>
        <v>0</v>
      </c>
      <c r="P48" s="725"/>
      <c r="Q48" s="725"/>
      <c r="R48" s="656">
        <f t="shared" si="4"/>
        <v>0</v>
      </c>
      <c r="S48" s="725"/>
      <c r="T48" s="725"/>
      <c r="U48" s="656">
        <f t="shared" si="5"/>
        <v>0</v>
      </c>
    </row>
    <row r="49" spans="1:21" s="71" customFormat="1" ht="18.75" customHeight="1">
      <c r="A49" s="732" t="s">
        <v>649</v>
      </c>
      <c r="B49" s="725"/>
      <c r="C49" s="725"/>
      <c r="D49" s="656">
        <f t="shared" ref="D49:D79" si="6">IFERROR(B49/$B$79,0)</f>
        <v>0</v>
      </c>
      <c r="E49" s="722"/>
      <c r="F49" s="722"/>
      <c r="G49" s="726"/>
      <c r="H49" s="726"/>
      <c r="I49" s="656">
        <f t="shared" ref="I49:I79" si="7">IFERROR(G49/G$79,0)</f>
        <v>0</v>
      </c>
      <c r="J49" s="726"/>
      <c r="K49" s="726"/>
      <c r="L49" s="656">
        <f t="shared" ref="L49:L79" si="8">IFERROR(J49/J$79,0)</f>
        <v>0</v>
      </c>
      <c r="M49" s="725"/>
      <c r="N49" s="725"/>
      <c r="O49" s="656">
        <f t="shared" ref="O49:O79" si="9">IFERROR(M49/M$79,0)</f>
        <v>0</v>
      </c>
      <c r="P49" s="725"/>
      <c r="Q49" s="725"/>
      <c r="R49" s="656">
        <f t="shared" ref="R49:R79" si="10">IFERROR(P49/P$79,0)</f>
        <v>0</v>
      </c>
      <c r="S49" s="725"/>
      <c r="T49" s="725"/>
      <c r="U49" s="656">
        <f t="shared" ref="U49:U79" si="11">IFERROR(S49/S$79,0)</f>
        <v>0</v>
      </c>
    </row>
    <row r="50" spans="1:21" s="71" customFormat="1" ht="18.75" customHeight="1">
      <c r="A50" s="732" t="s">
        <v>650</v>
      </c>
      <c r="B50" s="725"/>
      <c r="C50" s="725"/>
      <c r="D50" s="656">
        <f t="shared" si="6"/>
        <v>0</v>
      </c>
      <c r="E50" s="722"/>
      <c r="F50" s="722"/>
      <c r="G50" s="726"/>
      <c r="H50" s="726"/>
      <c r="I50" s="656">
        <f t="shared" si="7"/>
        <v>0</v>
      </c>
      <c r="J50" s="726"/>
      <c r="K50" s="726"/>
      <c r="L50" s="656">
        <f t="shared" si="8"/>
        <v>0</v>
      </c>
      <c r="M50" s="725"/>
      <c r="N50" s="725"/>
      <c r="O50" s="656">
        <f t="shared" si="9"/>
        <v>0</v>
      </c>
      <c r="P50" s="725"/>
      <c r="Q50" s="725"/>
      <c r="R50" s="656">
        <f t="shared" si="10"/>
        <v>0</v>
      </c>
      <c r="S50" s="725"/>
      <c r="T50" s="725"/>
      <c r="U50" s="656">
        <f t="shared" si="11"/>
        <v>0</v>
      </c>
    </row>
    <row r="51" spans="1:21" s="876" customFormat="1" ht="18.75" customHeight="1">
      <c r="A51" s="882" t="s">
        <v>612</v>
      </c>
      <c r="B51" s="877"/>
      <c r="C51" s="877"/>
      <c r="D51" s="873">
        <f t="shared" si="6"/>
        <v>0</v>
      </c>
      <c r="E51" s="873"/>
      <c r="F51" s="873"/>
      <c r="G51" s="878"/>
      <c r="H51" s="878"/>
      <c r="I51" s="873">
        <f t="shared" si="7"/>
        <v>0</v>
      </c>
      <c r="J51" s="878"/>
      <c r="K51" s="878"/>
      <c r="L51" s="873">
        <f t="shared" si="8"/>
        <v>0</v>
      </c>
      <c r="M51" s="877"/>
      <c r="N51" s="877"/>
      <c r="O51" s="873">
        <f t="shared" si="9"/>
        <v>0</v>
      </c>
      <c r="P51" s="877"/>
      <c r="Q51" s="877"/>
      <c r="R51" s="873">
        <f t="shared" si="10"/>
        <v>0</v>
      </c>
      <c r="S51" s="877"/>
      <c r="T51" s="877"/>
      <c r="U51" s="873">
        <f t="shared" si="11"/>
        <v>0</v>
      </c>
    </row>
    <row r="52" spans="1:21" s="876" customFormat="1" ht="18.75" customHeight="1">
      <c r="A52" s="882" t="s">
        <v>613</v>
      </c>
      <c r="B52" s="877"/>
      <c r="C52" s="877"/>
      <c r="D52" s="873">
        <f t="shared" si="6"/>
        <v>0</v>
      </c>
      <c r="E52" s="873"/>
      <c r="F52" s="873"/>
      <c r="G52" s="878"/>
      <c r="H52" s="878"/>
      <c r="I52" s="873">
        <f t="shared" si="7"/>
        <v>0</v>
      </c>
      <c r="J52" s="878"/>
      <c r="K52" s="878"/>
      <c r="L52" s="873">
        <f t="shared" si="8"/>
        <v>0</v>
      </c>
      <c r="M52" s="877"/>
      <c r="N52" s="877"/>
      <c r="O52" s="873">
        <f t="shared" si="9"/>
        <v>0</v>
      </c>
      <c r="P52" s="877"/>
      <c r="Q52" s="877"/>
      <c r="R52" s="873">
        <f t="shared" si="10"/>
        <v>0</v>
      </c>
      <c r="S52" s="877"/>
      <c r="T52" s="877"/>
      <c r="U52" s="873">
        <f t="shared" si="11"/>
        <v>0</v>
      </c>
    </row>
    <row r="53" spans="1:21" s="70" customFormat="1" ht="18.75" customHeight="1">
      <c r="A53" s="890" t="s">
        <v>651</v>
      </c>
      <c r="B53" s="885"/>
      <c r="C53" s="885"/>
      <c r="D53" s="656">
        <f t="shared" si="6"/>
        <v>0</v>
      </c>
      <c r="E53" s="886"/>
      <c r="F53" s="886"/>
      <c r="G53" s="887"/>
      <c r="H53" s="887"/>
      <c r="I53" s="656">
        <f t="shared" si="7"/>
        <v>0</v>
      </c>
      <c r="J53" s="887"/>
      <c r="K53" s="887"/>
      <c r="L53" s="656">
        <f t="shared" si="8"/>
        <v>0</v>
      </c>
      <c r="M53" s="885"/>
      <c r="N53" s="885"/>
      <c r="O53" s="656">
        <f t="shared" si="9"/>
        <v>0</v>
      </c>
      <c r="P53" s="885"/>
      <c r="Q53" s="885"/>
      <c r="R53" s="656">
        <f t="shared" si="10"/>
        <v>0</v>
      </c>
      <c r="S53" s="885"/>
      <c r="T53" s="885"/>
      <c r="U53" s="656">
        <f t="shared" si="11"/>
        <v>0</v>
      </c>
    </row>
    <row r="54" spans="1:21" s="876" customFormat="1" ht="18.75" customHeight="1">
      <c r="A54" s="881" t="s">
        <v>622</v>
      </c>
      <c r="B54" s="877"/>
      <c r="C54" s="877"/>
      <c r="D54" s="873">
        <f t="shared" si="6"/>
        <v>0</v>
      </c>
      <c r="E54" s="873"/>
      <c r="F54" s="873"/>
      <c r="G54" s="878"/>
      <c r="H54" s="878"/>
      <c r="I54" s="873">
        <f t="shared" si="7"/>
        <v>0</v>
      </c>
      <c r="J54" s="878"/>
      <c r="K54" s="878"/>
      <c r="L54" s="873">
        <f t="shared" si="8"/>
        <v>0</v>
      </c>
      <c r="M54" s="877"/>
      <c r="N54" s="877"/>
      <c r="O54" s="873">
        <f t="shared" si="9"/>
        <v>0</v>
      </c>
      <c r="P54" s="877"/>
      <c r="Q54" s="877"/>
      <c r="R54" s="873">
        <f t="shared" si="10"/>
        <v>0</v>
      </c>
      <c r="S54" s="877"/>
      <c r="T54" s="877"/>
      <c r="U54" s="873">
        <f t="shared" si="11"/>
        <v>0</v>
      </c>
    </row>
    <row r="55" spans="1:21" s="71" customFormat="1" ht="18.75" customHeight="1">
      <c r="A55" s="890" t="s">
        <v>652</v>
      </c>
      <c r="B55" s="725"/>
      <c r="C55" s="725"/>
      <c r="D55" s="656">
        <f t="shared" si="6"/>
        <v>0</v>
      </c>
      <c r="E55" s="722"/>
      <c r="F55" s="722"/>
      <c r="G55" s="726"/>
      <c r="H55" s="726"/>
      <c r="I55" s="656">
        <f t="shared" si="7"/>
        <v>0</v>
      </c>
      <c r="J55" s="726"/>
      <c r="K55" s="726"/>
      <c r="L55" s="656">
        <f t="shared" si="8"/>
        <v>0</v>
      </c>
      <c r="M55" s="725"/>
      <c r="N55" s="725"/>
      <c r="O55" s="656">
        <f t="shared" si="9"/>
        <v>0</v>
      </c>
      <c r="P55" s="725"/>
      <c r="Q55" s="725"/>
      <c r="R55" s="656">
        <f t="shared" si="10"/>
        <v>0</v>
      </c>
      <c r="S55" s="725"/>
      <c r="T55" s="725"/>
      <c r="U55" s="656">
        <f t="shared" si="11"/>
        <v>0</v>
      </c>
    </row>
    <row r="56" spans="1:21" s="876" customFormat="1" ht="18.75" customHeight="1">
      <c r="A56" s="881" t="s">
        <v>625</v>
      </c>
      <c r="B56" s="877"/>
      <c r="C56" s="877"/>
      <c r="D56" s="873">
        <f t="shared" si="6"/>
        <v>0</v>
      </c>
      <c r="E56" s="873"/>
      <c r="F56" s="873"/>
      <c r="G56" s="878"/>
      <c r="H56" s="878"/>
      <c r="I56" s="873">
        <f t="shared" si="7"/>
        <v>0</v>
      </c>
      <c r="J56" s="878"/>
      <c r="K56" s="878"/>
      <c r="L56" s="873">
        <f t="shared" si="8"/>
        <v>0</v>
      </c>
      <c r="M56" s="877"/>
      <c r="N56" s="877"/>
      <c r="O56" s="873">
        <f t="shared" si="9"/>
        <v>0</v>
      </c>
      <c r="P56" s="877"/>
      <c r="Q56" s="877"/>
      <c r="R56" s="873">
        <f t="shared" si="10"/>
        <v>0</v>
      </c>
      <c r="S56" s="877"/>
      <c r="T56" s="877"/>
      <c r="U56" s="873">
        <f t="shared" si="11"/>
        <v>0</v>
      </c>
    </row>
    <row r="57" spans="1:21" s="71" customFormat="1" ht="16.5">
      <c r="A57" s="716" t="s">
        <v>182</v>
      </c>
      <c r="B57" s="719">
        <f>SUM(B60:B68)</f>
        <v>0</v>
      </c>
      <c r="C57" s="719">
        <f>SUM(C60:C68)</f>
        <v>0</v>
      </c>
      <c r="D57" s="656">
        <f t="shared" si="6"/>
        <v>0</v>
      </c>
      <c r="E57" s="722"/>
      <c r="F57" s="722"/>
      <c r="G57" s="720">
        <f>SUM(G60:G68)</f>
        <v>0</v>
      </c>
      <c r="H57" s="720">
        <f>SUM(H60:H68)</f>
        <v>0</v>
      </c>
      <c r="I57" s="656">
        <f t="shared" si="7"/>
        <v>0</v>
      </c>
      <c r="J57" s="720">
        <f>SUM(J60:J68)</f>
        <v>0</v>
      </c>
      <c r="K57" s="720">
        <f>SUM(K60:K68)</f>
        <v>0</v>
      </c>
      <c r="L57" s="656">
        <f t="shared" si="8"/>
        <v>0</v>
      </c>
      <c r="M57" s="719">
        <f>SUM(M60:M68)</f>
        <v>0</v>
      </c>
      <c r="N57" s="719">
        <f>SUM(N60:N68)</f>
        <v>0</v>
      </c>
      <c r="O57" s="656">
        <f t="shared" si="9"/>
        <v>0</v>
      </c>
      <c r="P57" s="719">
        <f>SUM(P60:P68)</f>
        <v>0</v>
      </c>
      <c r="Q57" s="719">
        <f>SUM(Q60:Q68)</f>
        <v>0</v>
      </c>
      <c r="R57" s="656">
        <f t="shared" si="10"/>
        <v>0</v>
      </c>
      <c r="S57" s="719">
        <f>SUM(S60:S68)</f>
        <v>0</v>
      </c>
      <c r="T57" s="719">
        <f>SUM(T60:T68)</f>
        <v>0</v>
      </c>
      <c r="U57" s="656">
        <f t="shared" si="11"/>
        <v>0</v>
      </c>
    </row>
    <row r="58" spans="1:21" s="71" customFormat="1" ht="18.95" customHeight="1">
      <c r="A58" s="949" t="s">
        <v>629</v>
      </c>
      <c r="B58" s="725"/>
      <c r="C58" s="725"/>
      <c r="D58" s="656">
        <f t="shared" si="6"/>
        <v>0</v>
      </c>
      <c r="E58" s="722"/>
      <c r="F58" s="722"/>
      <c r="G58" s="726"/>
      <c r="H58" s="726"/>
      <c r="I58" s="656">
        <f t="shared" si="7"/>
        <v>0</v>
      </c>
      <c r="J58" s="726"/>
      <c r="K58" s="726"/>
      <c r="L58" s="656">
        <f t="shared" si="8"/>
        <v>0</v>
      </c>
      <c r="M58" s="725"/>
      <c r="N58" s="725"/>
      <c r="O58" s="656">
        <f t="shared" si="9"/>
        <v>0</v>
      </c>
      <c r="P58" s="725"/>
      <c r="Q58" s="725"/>
      <c r="R58" s="656">
        <f t="shared" si="10"/>
        <v>0</v>
      </c>
      <c r="S58" s="725"/>
      <c r="T58" s="725"/>
      <c r="U58" s="656">
        <f t="shared" si="11"/>
        <v>0</v>
      </c>
    </row>
    <row r="59" spans="1:21" s="71" customFormat="1" ht="18.75" customHeight="1">
      <c r="A59" s="107" t="s">
        <v>177</v>
      </c>
      <c r="B59" s="725"/>
      <c r="C59" s="725"/>
      <c r="D59" s="656">
        <f t="shared" si="6"/>
        <v>0</v>
      </c>
      <c r="E59" s="722"/>
      <c r="F59" s="722"/>
      <c r="G59" s="726"/>
      <c r="H59" s="726"/>
      <c r="I59" s="656">
        <f t="shared" si="7"/>
        <v>0</v>
      </c>
      <c r="J59" s="726"/>
      <c r="K59" s="726"/>
      <c r="L59" s="656">
        <f t="shared" si="8"/>
        <v>0</v>
      </c>
      <c r="M59" s="725"/>
      <c r="N59" s="725"/>
      <c r="O59" s="656">
        <f t="shared" si="9"/>
        <v>0</v>
      </c>
      <c r="P59" s="725"/>
      <c r="Q59" s="725"/>
      <c r="R59" s="656">
        <f t="shared" si="10"/>
        <v>0</v>
      </c>
      <c r="S59" s="725"/>
      <c r="T59" s="725"/>
      <c r="U59" s="656">
        <f t="shared" si="11"/>
        <v>0</v>
      </c>
    </row>
    <row r="60" spans="1:21" s="71" customFormat="1" ht="16.5">
      <c r="A60" s="733" t="s">
        <v>653</v>
      </c>
      <c r="B60" s="725"/>
      <c r="C60" s="725"/>
      <c r="D60" s="656">
        <f t="shared" si="6"/>
        <v>0</v>
      </c>
      <c r="E60" s="722"/>
      <c r="F60" s="722"/>
      <c r="G60" s="726"/>
      <c r="H60" s="726"/>
      <c r="I60" s="656">
        <f t="shared" si="7"/>
        <v>0</v>
      </c>
      <c r="J60" s="726"/>
      <c r="K60" s="726"/>
      <c r="L60" s="656">
        <f t="shared" si="8"/>
        <v>0</v>
      </c>
      <c r="M60" s="725"/>
      <c r="N60" s="725"/>
      <c r="O60" s="656">
        <f t="shared" si="9"/>
        <v>0</v>
      </c>
      <c r="P60" s="725"/>
      <c r="Q60" s="725"/>
      <c r="R60" s="656">
        <f t="shared" si="10"/>
        <v>0</v>
      </c>
      <c r="S60" s="725"/>
      <c r="T60" s="725"/>
      <c r="U60" s="656">
        <f t="shared" si="11"/>
        <v>0</v>
      </c>
    </row>
    <row r="61" spans="1:21" s="71" customFormat="1" ht="16.5">
      <c r="A61" s="733" t="s">
        <v>654</v>
      </c>
      <c r="B61" s="725"/>
      <c r="C61" s="725"/>
      <c r="D61" s="656">
        <f t="shared" si="6"/>
        <v>0</v>
      </c>
      <c r="E61" s="722"/>
      <c r="F61" s="722"/>
      <c r="G61" s="726"/>
      <c r="H61" s="726"/>
      <c r="I61" s="656">
        <f t="shared" si="7"/>
        <v>0</v>
      </c>
      <c r="J61" s="726"/>
      <c r="K61" s="726"/>
      <c r="L61" s="656">
        <f t="shared" si="8"/>
        <v>0</v>
      </c>
      <c r="M61" s="725"/>
      <c r="N61" s="725"/>
      <c r="O61" s="656">
        <f t="shared" si="9"/>
        <v>0</v>
      </c>
      <c r="P61" s="725"/>
      <c r="Q61" s="725"/>
      <c r="R61" s="656">
        <f t="shared" si="10"/>
        <v>0</v>
      </c>
      <c r="S61" s="725"/>
      <c r="T61" s="725"/>
      <c r="U61" s="657">
        <f t="shared" si="11"/>
        <v>0</v>
      </c>
    </row>
    <row r="62" spans="1:21" s="71" customFormat="1" ht="16.5">
      <c r="A62" s="733" t="s">
        <v>655</v>
      </c>
      <c r="B62" s="725"/>
      <c r="C62" s="725"/>
      <c r="D62" s="656">
        <f t="shared" si="6"/>
        <v>0</v>
      </c>
      <c r="E62" s="722"/>
      <c r="F62" s="722"/>
      <c r="G62" s="726"/>
      <c r="H62" s="726"/>
      <c r="I62" s="656">
        <f t="shared" si="7"/>
        <v>0</v>
      </c>
      <c r="J62" s="726"/>
      <c r="K62" s="726"/>
      <c r="L62" s="656">
        <f t="shared" si="8"/>
        <v>0</v>
      </c>
      <c r="M62" s="725"/>
      <c r="N62" s="725"/>
      <c r="O62" s="656">
        <f t="shared" si="9"/>
        <v>0</v>
      </c>
      <c r="P62" s="725"/>
      <c r="Q62" s="725"/>
      <c r="R62" s="656">
        <f t="shared" si="10"/>
        <v>0</v>
      </c>
      <c r="S62" s="725"/>
      <c r="T62" s="725"/>
      <c r="U62" s="657">
        <f t="shared" si="11"/>
        <v>0</v>
      </c>
    </row>
    <row r="63" spans="1:21" s="71" customFormat="1" ht="18.75" customHeight="1">
      <c r="A63" s="107" t="s">
        <v>656</v>
      </c>
      <c r="B63" s="725"/>
      <c r="C63" s="725"/>
      <c r="D63" s="656">
        <f t="shared" si="6"/>
        <v>0</v>
      </c>
      <c r="E63" s="722"/>
      <c r="F63" s="722"/>
      <c r="G63" s="726"/>
      <c r="H63" s="726"/>
      <c r="I63" s="656">
        <f t="shared" si="7"/>
        <v>0</v>
      </c>
      <c r="J63" s="726"/>
      <c r="K63" s="726"/>
      <c r="L63" s="656">
        <f t="shared" si="8"/>
        <v>0</v>
      </c>
      <c r="M63" s="725"/>
      <c r="N63" s="725"/>
      <c r="O63" s="656">
        <f t="shared" si="9"/>
        <v>0</v>
      </c>
      <c r="P63" s="725"/>
      <c r="Q63" s="725"/>
      <c r="R63" s="656">
        <f t="shared" si="10"/>
        <v>0</v>
      </c>
      <c r="S63" s="725"/>
      <c r="T63" s="725"/>
      <c r="U63" s="657">
        <f t="shared" si="11"/>
        <v>0</v>
      </c>
    </row>
    <row r="64" spans="1:21" s="71" customFormat="1" ht="16.5">
      <c r="A64" s="733" t="s">
        <v>657</v>
      </c>
      <c r="B64" s="725"/>
      <c r="C64" s="725"/>
      <c r="D64" s="656">
        <f t="shared" si="6"/>
        <v>0</v>
      </c>
      <c r="E64" s="722"/>
      <c r="F64" s="722"/>
      <c r="G64" s="726"/>
      <c r="H64" s="726"/>
      <c r="I64" s="656">
        <f t="shared" si="7"/>
        <v>0</v>
      </c>
      <c r="J64" s="726"/>
      <c r="K64" s="726"/>
      <c r="L64" s="656">
        <f t="shared" si="8"/>
        <v>0</v>
      </c>
      <c r="M64" s="725"/>
      <c r="N64" s="725"/>
      <c r="O64" s="656">
        <f t="shared" si="9"/>
        <v>0</v>
      </c>
      <c r="P64" s="725"/>
      <c r="Q64" s="725"/>
      <c r="R64" s="656">
        <f t="shared" si="10"/>
        <v>0</v>
      </c>
      <c r="S64" s="725"/>
      <c r="T64" s="725"/>
      <c r="U64" s="657">
        <f t="shared" si="11"/>
        <v>0</v>
      </c>
    </row>
    <row r="65" spans="1:21" s="71" customFormat="1" ht="18.75" customHeight="1">
      <c r="A65" s="107" t="s">
        <v>658</v>
      </c>
      <c r="B65" s="725"/>
      <c r="C65" s="725"/>
      <c r="D65" s="656">
        <f t="shared" si="6"/>
        <v>0</v>
      </c>
      <c r="E65" s="722"/>
      <c r="F65" s="722"/>
      <c r="G65" s="726"/>
      <c r="H65" s="726"/>
      <c r="I65" s="656">
        <f t="shared" si="7"/>
        <v>0</v>
      </c>
      <c r="J65" s="726"/>
      <c r="K65" s="726"/>
      <c r="L65" s="656">
        <f t="shared" si="8"/>
        <v>0</v>
      </c>
      <c r="M65" s="725"/>
      <c r="N65" s="725"/>
      <c r="O65" s="656">
        <f t="shared" si="9"/>
        <v>0</v>
      </c>
      <c r="P65" s="725"/>
      <c r="Q65" s="725"/>
      <c r="R65" s="656">
        <f t="shared" si="10"/>
        <v>0</v>
      </c>
      <c r="S65" s="725"/>
      <c r="T65" s="725"/>
      <c r="U65" s="657">
        <f t="shared" si="11"/>
        <v>0</v>
      </c>
    </row>
    <row r="66" spans="1:21" s="71" customFormat="1" ht="16.5">
      <c r="A66" s="732" t="s">
        <v>659</v>
      </c>
      <c r="B66" s="725"/>
      <c r="C66" s="725"/>
      <c r="D66" s="656">
        <f t="shared" si="6"/>
        <v>0</v>
      </c>
      <c r="E66" s="722"/>
      <c r="F66" s="722"/>
      <c r="G66" s="726"/>
      <c r="H66" s="726"/>
      <c r="I66" s="656">
        <f t="shared" si="7"/>
        <v>0</v>
      </c>
      <c r="J66" s="726"/>
      <c r="K66" s="726"/>
      <c r="L66" s="656">
        <f t="shared" si="8"/>
        <v>0</v>
      </c>
      <c r="M66" s="725"/>
      <c r="N66" s="725"/>
      <c r="O66" s="656">
        <f t="shared" si="9"/>
        <v>0</v>
      </c>
      <c r="P66" s="725"/>
      <c r="Q66" s="725"/>
      <c r="R66" s="656">
        <f t="shared" si="10"/>
        <v>0</v>
      </c>
      <c r="S66" s="725"/>
      <c r="T66" s="725"/>
      <c r="U66" s="657">
        <f t="shared" si="11"/>
        <v>0</v>
      </c>
    </row>
    <row r="67" spans="1:21" s="71" customFormat="1" ht="16.5">
      <c r="A67" s="732" t="s">
        <v>660</v>
      </c>
      <c r="B67" s="725"/>
      <c r="C67" s="725"/>
      <c r="D67" s="656">
        <f t="shared" si="6"/>
        <v>0</v>
      </c>
      <c r="E67" s="722"/>
      <c r="F67" s="722"/>
      <c r="G67" s="726"/>
      <c r="H67" s="726"/>
      <c r="I67" s="656">
        <f t="shared" si="7"/>
        <v>0</v>
      </c>
      <c r="J67" s="726"/>
      <c r="K67" s="726"/>
      <c r="L67" s="656">
        <f t="shared" si="8"/>
        <v>0</v>
      </c>
      <c r="M67" s="725"/>
      <c r="N67" s="725"/>
      <c r="O67" s="656">
        <f t="shared" si="9"/>
        <v>0</v>
      </c>
      <c r="P67" s="725"/>
      <c r="Q67" s="725"/>
      <c r="R67" s="656">
        <f t="shared" si="10"/>
        <v>0</v>
      </c>
      <c r="S67" s="725"/>
      <c r="T67" s="725"/>
      <c r="U67" s="657">
        <f t="shared" si="11"/>
        <v>0</v>
      </c>
    </row>
    <row r="68" spans="1:21" s="71" customFormat="1" ht="16.5">
      <c r="A68" s="732" t="s">
        <v>661</v>
      </c>
      <c r="B68" s="725"/>
      <c r="C68" s="725"/>
      <c r="D68" s="656">
        <f t="shared" si="6"/>
        <v>0</v>
      </c>
      <c r="E68" s="722"/>
      <c r="F68" s="722"/>
      <c r="G68" s="726"/>
      <c r="H68" s="726"/>
      <c r="I68" s="656">
        <f t="shared" si="7"/>
        <v>0</v>
      </c>
      <c r="J68" s="726"/>
      <c r="K68" s="726"/>
      <c r="L68" s="656">
        <f t="shared" si="8"/>
        <v>0</v>
      </c>
      <c r="M68" s="725"/>
      <c r="N68" s="725"/>
      <c r="O68" s="656">
        <f t="shared" si="9"/>
        <v>0</v>
      </c>
      <c r="P68" s="725"/>
      <c r="Q68" s="725"/>
      <c r="R68" s="656">
        <f t="shared" si="10"/>
        <v>0</v>
      </c>
      <c r="S68" s="725"/>
      <c r="T68" s="725"/>
      <c r="U68" s="657">
        <f t="shared" si="11"/>
        <v>0</v>
      </c>
    </row>
    <row r="69" spans="1:21" s="71" customFormat="1" ht="18.75" customHeight="1">
      <c r="A69" s="509" t="s">
        <v>183</v>
      </c>
      <c r="B69" s="719">
        <f>B70+B71</f>
        <v>0</v>
      </c>
      <c r="C69" s="719">
        <f>C70+C71</f>
        <v>0</v>
      </c>
      <c r="D69" s="656">
        <f t="shared" si="6"/>
        <v>0</v>
      </c>
      <c r="E69" s="714"/>
      <c r="F69" s="714"/>
      <c r="G69" s="720">
        <f>G70+G71</f>
        <v>0</v>
      </c>
      <c r="H69" s="720">
        <f>H70+H71</f>
        <v>0</v>
      </c>
      <c r="I69" s="656">
        <f t="shared" si="7"/>
        <v>0</v>
      </c>
      <c r="J69" s="720">
        <f>J70+J71</f>
        <v>0</v>
      </c>
      <c r="K69" s="720">
        <f>K70+K71</f>
        <v>0</v>
      </c>
      <c r="L69" s="656">
        <f t="shared" si="8"/>
        <v>0</v>
      </c>
      <c r="M69" s="719">
        <f>M70+M71</f>
        <v>0</v>
      </c>
      <c r="N69" s="719">
        <f>N70+N71</f>
        <v>0</v>
      </c>
      <c r="O69" s="656">
        <f t="shared" si="9"/>
        <v>0</v>
      </c>
      <c r="P69" s="719">
        <f>P70+P71</f>
        <v>0</v>
      </c>
      <c r="Q69" s="719">
        <f>Q70+Q71</f>
        <v>0</v>
      </c>
      <c r="R69" s="656">
        <f t="shared" si="10"/>
        <v>0</v>
      </c>
      <c r="S69" s="719">
        <f>S70+S71</f>
        <v>0</v>
      </c>
      <c r="T69" s="719">
        <f>T70+T71</f>
        <v>0</v>
      </c>
      <c r="U69" s="657">
        <f t="shared" si="11"/>
        <v>0</v>
      </c>
    </row>
    <row r="70" spans="1:21" s="71" customFormat="1" ht="18.75" customHeight="1">
      <c r="A70" s="716" t="s">
        <v>184</v>
      </c>
      <c r="B70" s="717"/>
      <c r="C70" s="717"/>
      <c r="D70" s="656">
        <f t="shared" si="6"/>
        <v>0</v>
      </c>
      <c r="E70" s="714"/>
      <c r="F70" s="714"/>
      <c r="G70" s="718"/>
      <c r="H70" s="718"/>
      <c r="I70" s="656">
        <f t="shared" si="7"/>
        <v>0</v>
      </c>
      <c r="J70" s="718"/>
      <c r="K70" s="718"/>
      <c r="L70" s="656">
        <f t="shared" si="8"/>
        <v>0</v>
      </c>
      <c r="M70" s="717"/>
      <c r="N70" s="717"/>
      <c r="O70" s="656">
        <f t="shared" si="9"/>
        <v>0</v>
      </c>
      <c r="P70" s="717"/>
      <c r="Q70" s="717"/>
      <c r="R70" s="656">
        <f t="shared" si="10"/>
        <v>0</v>
      </c>
      <c r="S70" s="717"/>
      <c r="T70" s="717"/>
      <c r="U70" s="657">
        <f t="shared" si="11"/>
        <v>0</v>
      </c>
    </row>
    <row r="71" spans="1:21" s="71" customFormat="1" ht="18.75" customHeight="1">
      <c r="A71" s="716" t="s">
        <v>185</v>
      </c>
      <c r="B71" s="717"/>
      <c r="C71" s="717"/>
      <c r="D71" s="656">
        <f t="shared" si="6"/>
        <v>0</v>
      </c>
      <c r="E71" s="714"/>
      <c r="F71" s="714"/>
      <c r="G71" s="718"/>
      <c r="H71" s="718"/>
      <c r="I71" s="656">
        <f t="shared" si="7"/>
        <v>0</v>
      </c>
      <c r="J71" s="718"/>
      <c r="K71" s="718"/>
      <c r="L71" s="656">
        <f t="shared" si="8"/>
        <v>0</v>
      </c>
      <c r="M71" s="717"/>
      <c r="N71" s="717"/>
      <c r="O71" s="656">
        <f t="shared" si="9"/>
        <v>0</v>
      </c>
      <c r="P71" s="717"/>
      <c r="Q71" s="717"/>
      <c r="R71" s="656">
        <f t="shared" si="10"/>
        <v>0</v>
      </c>
      <c r="S71" s="717"/>
      <c r="T71" s="717"/>
      <c r="U71" s="657">
        <f t="shared" si="11"/>
        <v>0</v>
      </c>
    </row>
    <row r="72" spans="1:21" s="71" customFormat="1" ht="18.75" customHeight="1">
      <c r="A72" s="509" t="s">
        <v>186</v>
      </c>
      <c r="B72" s="719">
        <f>SUM(B17,B20,B40,B69)</f>
        <v>0</v>
      </c>
      <c r="C72" s="719">
        <f>SUM(C17,C20,C40,C69)</f>
        <v>0</v>
      </c>
      <c r="D72" s="656">
        <f t="shared" si="6"/>
        <v>0</v>
      </c>
      <c r="E72" s="714"/>
      <c r="F72" s="714"/>
      <c r="G72" s="720">
        <f>SUM(G17,G20,G40,G69)</f>
        <v>0</v>
      </c>
      <c r="H72" s="720">
        <f>SUM(H17,H20,H40,H69)</f>
        <v>0</v>
      </c>
      <c r="I72" s="656">
        <f t="shared" si="7"/>
        <v>0</v>
      </c>
      <c r="J72" s="720">
        <f>SUM(J17,J20,J40,J69)</f>
        <v>0</v>
      </c>
      <c r="K72" s="720">
        <f>SUM(K17,K20,K40,K69)</f>
        <v>0</v>
      </c>
      <c r="L72" s="656">
        <f t="shared" si="8"/>
        <v>0</v>
      </c>
      <c r="M72" s="719">
        <f>SUM(M17,M20,M40,M69)</f>
        <v>0</v>
      </c>
      <c r="N72" s="719">
        <f>SUM(N17,N20,N40,N69)</f>
        <v>0</v>
      </c>
      <c r="O72" s="656">
        <f t="shared" si="9"/>
        <v>0</v>
      </c>
      <c r="P72" s="719">
        <f>SUM(P17,P20,P40,P69)</f>
        <v>0</v>
      </c>
      <c r="Q72" s="719">
        <f>SUM(Q17,Q20,Q40,Q69)</f>
        <v>0</v>
      </c>
      <c r="R72" s="656">
        <f t="shared" si="10"/>
        <v>0</v>
      </c>
      <c r="S72" s="719">
        <f>SUM(S17,S20,S40,S69)</f>
        <v>0</v>
      </c>
      <c r="T72" s="719">
        <f>SUM(T17,T20,T40,T69)</f>
        <v>0</v>
      </c>
      <c r="U72" s="657">
        <f t="shared" si="11"/>
        <v>0</v>
      </c>
    </row>
    <row r="73" spans="1:21" s="71" customFormat="1" ht="18.75" customHeight="1">
      <c r="A73" s="509" t="s">
        <v>187</v>
      </c>
      <c r="B73" s="717"/>
      <c r="C73" s="717"/>
      <c r="D73" s="656">
        <f t="shared" si="6"/>
        <v>0</v>
      </c>
      <c r="E73" s="714"/>
      <c r="F73" s="714"/>
      <c r="G73" s="718"/>
      <c r="H73" s="718"/>
      <c r="I73" s="656">
        <f t="shared" si="7"/>
        <v>0</v>
      </c>
      <c r="J73" s="718"/>
      <c r="K73" s="718"/>
      <c r="L73" s="656">
        <f t="shared" si="8"/>
        <v>0</v>
      </c>
      <c r="M73" s="717"/>
      <c r="N73" s="717"/>
      <c r="O73" s="656">
        <f t="shared" si="9"/>
        <v>0</v>
      </c>
      <c r="P73" s="717"/>
      <c r="Q73" s="717"/>
      <c r="R73" s="656">
        <f t="shared" si="10"/>
        <v>0</v>
      </c>
      <c r="S73" s="717"/>
      <c r="T73" s="717"/>
      <c r="U73" s="657">
        <f t="shared" si="11"/>
        <v>0</v>
      </c>
    </row>
    <row r="74" spans="1:21" s="71" customFormat="1" ht="18.75" customHeight="1">
      <c r="A74" s="734" t="s">
        <v>188</v>
      </c>
      <c r="B74" s="713">
        <f>B72-B73</f>
        <v>0</v>
      </c>
      <c r="C74" s="713">
        <f>C72-C73</f>
        <v>0</v>
      </c>
      <c r="D74" s="656">
        <f t="shared" si="6"/>
        <v>0</v>
      </c>
      <c r="E74" s="735"/>
      <c r="F74" s="735"/>
      <c r="G74" s="715">
        <f>G72-G73</f>
        <v>0</v>
      </c>
      <c r="H74" s="715">
        <f>H72-H73</f>
        <v>0</v>
      </c>
      <c r="I74" s="656">
        <f t="shared" si="7"/>
        <v>0</v>
      </c>
      <c r="J74" s="715">
        <f>J72-J73</f>
        <v>0</v>
      </c>
      <c r="K74" s="715">
        <f>K72-K73</f>
        <v>0</v>
      </c>
      <c r="L74" s="656">
        <f t="shared" si="8"/>
        <v>0</v>
      </c>
      <c r="M74" s="713">
        <f>M72-M73</f>
        <v>0</v>
      </c>
      <c r="N74" s="713">
        <f>N72-N73</f>
        <v>0</v>
      </c>
      <c r="O74" s="656">
        <f t="shared" si="9"/>
        <v>0</v>
      </c>
      <c r="P74" s="713">
        <f>P72-P73</f>
        <v>0</v>
      </c>
      <c r="Q74" s="713">
        <f>Q72-Q73</f>
        <v>0</v>
      </c>
      <c r="R74" s="656">
        <f t="shared" si="10"/>
        <v>0</v>
      </c>
      <c r="S74" s="713">
        <f>S72-S73</f>
        <v>0</v>
      </c>
      <c r="T74" s="713">
        <f>T72-T73</f>
        <v>0</v>
      </c>
      <c r="U74" s="657">
        <f t="shared" si="11"/>
        <v>0</v>
      </c>
    </row>
    <row r="75" spans="1:21" s="71" customFormat="1" ht="18.75" customHeight="1">
      <c r="A75" s="734" t="s">
        <v>189</v>
      </c>
      <c r="B75" s="738"/>
      <c r="C75" s="738"/>
      <c r="D75" s="656">
        <f t="shared" si="6"/>
        <v>0</v>
      </c>
      <c r="E75" s="735"/>
      <c r="F75" s="735"/>
      <c r="G75" s="739"/>
      <c r="H75" s="739"/>
      <c r="I75" s="656">
        <f t="shared" si="7"/>
        <v>0</v>
      </c>
      <c r="J75" s="739"/>
      <c r="K75" s="739"/>
      <c r="L75" s="656">
        <f t="shared" si="8"/>
        <v>0</v>
      </c>
      <c r="M75" s="738"/>
      <c r="N75" s="738"/>
      <c r="O75" s="656">
        <f t="shared" si="9"/>
        <v>0</v>
      </c>
      <c r="P75" s="738"/>
      <c r="Q75" s="738"/>
      <c r="R75" s="656">
        <f t="shared" si="10"/>
        <v>0</v>
      </c>
      <c r="S75" s="738"/>
      <c r="T75" s="738"/>
      <c r="U75" s="657">
        <f t="shared" si="11"/>
        <v>0</v>
      </c>
    </row>
    <row r="76" spans="1:21" s="71" customFormat="1" ht="18.75" customHeight="1">
      <c r="A76" s="740" t="s">
        <v>190</v>
      </c>
      <c r="B76" s="738"/>
      <c r="C76" s="738"/>
      <c r="D76" s="656">
        <f t="shared" si="6"/>
        <v>0</v>
      </c>
      <c r="E76" s="735"/>
      <c r="F76" s="735"/>
      <c r="G76" s="739"/>
      <c r="H76" s="739"/>
      <c r="I76" s="656">
        <f t="shared" si="7"/>
        <v>0</v>
      </c>
      <c r="J76" s="739"/>
      <c r="K76" s="739"/>
      <c r="L76" s="656">
        <f t="shared" si="8"/>
        <v>0</v>
      </c>
      <c r="M76" s="738"/>
      <c r="N76" s="738"/>
      <c r="O76" s="656">
        <f t="shared" si="9"/>
        <v>0</v>
      </c>
      <c r="P76" s="738"/>
      <c r="Q76" s="738"/>
      <c r="R76" s="656">
        <f t="shared" si="10"/>
        <v>0</v>
      </c>
      <c r="S76" s="738"/>
      <c r="T76" s="738"/>
      <c r="U76" s="657">
        <f t="shared" si="11"/>
        <v>0</v>
      </c>
    </row>
    <row r="77" spans="1:21" s="71" customFormat="1" ht="18.75" customHeight="1">
      <c r="A77" s="741" t="s">
        <v>191</v>
      </c>
      <c r="B77" s="742"/>
      <c r="C77" s="742"/>
      <c r="D77" s="686">
        <f t="shared" si="6"/>
        <v>0</v>
      </c>
      <c r="E77" s="743"/>
      <c r="F77" s="743"/>
      <c r="G77" s="744"/>
      <c r="H77" s="744"/>
      <c r="I77" s="686">
        <f t="shared" si="7"/>
        <v>0</v>
      </c>
      <c r="J77" s="744"/>
      <c r="K77" s="744"/>
      <c r="L77" s="686">
        <f t="shared" si="8"/>
        <v>0</v>
      </c>
      <c r="M77" s="742"/>
      <c r="N77" s="742"/>
      <c r="O77" s="686">
        <f t="shared" si="9"/>
        <v>0</v>
      </c>
      <c r="P77" s="742"/>
      <c r="Q77" s="742"/>
      <c r="R77" s="686">
        <f t="shared" si="10"/>
        <v>0</v>
      </c>
      <c r="S77" s="742"/>
      <c r="T77" s="742"/>
      <c r="U77" s="687">
        <f t="shared" si="11"/>
        <v>0</v>
      </c>
    </row>
    <row r="78" spans="1:21" s="71" customFormat="1" ht="18.75" customHeight="1">
      <c r="A78" s="745" t="s">
        <v>192</v>
      </c>
      <c r="B78" s="746">
        <f>B72+B75+B77</f>
        <v>0</v>
      </c>
      <c r="C78" s="746">
        <f>C72+C75+C77</f>
        <v>0</v>
      </c>
      <c r="D78" s="747">
        <f t="shared" si="6"/>
        <v>0</v>
      </c>
      <c r="E78" s="748"/>
      <c r="F78" s="748"/>
      <c r="G78" s="749">
        <f>G72+G75+G77</f>
        <v>0</v>
      </c>
      <c r="H78" s="749">
        <f>H72+H75+H77</f>
        <v>0</v>
      </c>
      <c r="I78" s="747">
        <f t="shared" si="7"/>
        <v>0</v>
      </c>
      <c r="J78" s="749">
        <f>J72+J75+J77</f>
        <v>0</v>
      </c>
      <c r="K78" s="749">
        <f>K72+K75+K77</f>
        <v>0</v>
      </c>
      <c r="L78" s="747">
        <f t="shared" si="8"/>
        <v>0</v>
      </c>
      <c r="M78" s="746">
        <f>M72+M75+M77</f>
        <v>0</v>
      </c>
      <c r="N78" s="746">
        <f>N72+N75+N77</f>
        <v>0</v>
      </c>
      <c r="O78" s="747">
        <f t="shared" si="9"/>
        <v>0</v>
      </c>
      <c r="P78" s="746">
        <f>P72+P75+P77</f>
        <v>0</v>
      </c>
      <c r="Q78" s="746">
        <f>Q72+Q75+Q77</f>
        <v>0</v>
      </c>
      <c r="R78" s="747">
        <f t="shared" si="10"/>
        <v>0</v>
      </c>
      <c r="S78" s="746">
        <f>S72+S75+S77</f>
        <v>0</v>
      </c>
      <c r="T78" s="746">
        <f>T72+T75+T77</f>
        <v>0</v>
      </c>
      <c r="U78" s="807">
        <f t="shared" si="11"/>
        <v>0</v>
      </c>
    </row>
    <row r="79" spans="1:21" s="71" customFormat="1" ht="18.75" customHeight="1">
      <c r="A79" s="660" t="s">
        <v>193</v>
      </c>
      <c r="B79" s="750">
        <f>B78-B73</f>
        <v>0</v>
      </c>
      <c r="C79" s="750">
        <f>C78-C73</f>
        <v>0</v>
      </c>
      <c r="D79" s="686">
        <f t="shared" si="6"/>
        <v>0</v>
      </c>
      <c r="E79" s="751"/>
      <c r="F79" s="751"/>
      <c r="G79" s="752">
        <f>G78-G73</f>
        <v>0</v>
      </c>
      <c r="H79" s="752">
        <f>H78-H73</f>
        <v>0</v>
      </c>
      <c r="I79" s="686">
        <f t="shared" si="7"/>
        <v>0</v>
      </c>
      <c r="J79" s="752">
        <f>J78-J73</f>
        <v>0</v>
      </c>
      <c r="K79" s="752">
        <f>K78-K73</f>
        <v>0</v>
      </c>
      <c r="L79" s="686">
        <f t="shared" si="8"/>
        <v>0</v>
      </c>
      <c r="M79" s="750">
        <f>M78-M73</f>
        <v>0</v>
      </c>
      <c r="N79" s="750">
        <f>N78-N73</f>
        <v>0</v>
      </c>
      <c r="O79" s="686">
        <f t="shared" si="9"/>
        <v>0</v>
      </c>
      <c r="P79" s="750">
        <f>P78-P73</f>
        <v>0</v>
      </c>
      <c r="Q79" s="750">
        <f>Q78-Q73</f>
        <v>0</v>
      </c>
      <c r="R79" s="686">
        <f t="shared" si="10"/>
        <v>0</v>
      </c>
      <c r="S79" s="750">
        <f>S78-S73</f>
        <v>0</v>
      </c>
      <c r="T79" s="750">
        <f>T78-T73</f>
        <v>0</v>
      </c>
      <c r="U79" s="687">
        <f t="shared" si="11"/>
        <v>0</v>
      </c>
    </row>
    <row r="80" spans="1:21" s="71" customFormat="1" ht="18.75" customHeight="1">
      <c r="A80" s="753" t="s">
        <v>194</v>
      </c>
      <c r="B80" s="754"/>
      <c r="C80" s="755"/>
      <c r="D80" s="756"/>
      <c r="E80" s="757"/>
      <c r="F80" s="757"/>
      <c r="G80" s="754"/>
      <c r="H80" s="754"/>
      <c r="I80" s="796"/>
      <c r="J80" s="754"/>
      <c r="K80" s="754"/>
      <c r="L80" s="796"/>
      <c r="M80" s="797"/>
      <c r="N80" s="797"/>
      <c r="O80" s="796"/>
      <c r="P80" s="797"/>
      <c r="Q80" s="797"/>
      <c r="R80" s="796"/>
      <c r="S80" s="797"/>
      <c r="T80" s="797"/>
      <c r="U80" s="808"/>
    </row>
    <row r="81" spans="1:21" s="71" customFormat="1" ht="16.5"/>
    <row r="82" spans="1:21" s="71" customFormat="1" ht="16.5"/>
    <row r="83" spans="1:21" s="71" customFormat="1" ht="16.5">
      <c r="A83" s="72" t="s">
        <v>19</v>
      </c>
    </row>
    <row r="84" spans="1:21" s="71" customFormat="1" ht="16.5">
      <c r="B84" s="695"/>
      <c r="H84" s="695" t="s">
        <v>139</v>
      </c>
    </row>
    <row r="85" spans="1:21" s="71" customFormat="1" ht="16.5">
      <c r="A85" s="1009" t="s">
        <v>195</v>
      </c>
      <c r="B85" s="1018" t="s">
        <v>156</v>
      </c>
      <c r="C85" s="1020" t="s">
        <v>196</v>
      </c>
      <c r="D85" s="206" t="s">
        <v>151</v>
      </c>
      <c r="E85" s="206" t="s">
        <v>152</v>
      </c>
      <c r="F85" s="758" t="s">
        <v>153</v>
      </c>
      <c r="G85" s="758" t="s">
        <v>154</v>
      </c>
      <c r="H85" s="758" t="s">
        <v>155</v>
      </c>
    </row>
    <row r="86" spans="1:21" s="71" customFormat="1" ht="16.5">
      <c r="A86" s="1010"/>
      <c r="B86" s="1019"/>
      <c r="C86" s="1021"/>
      <c r="D86" s="759" t="s">
        <v>156</v>
      </c>
      <c r="E86" s="759" t="s">
        <v>156</v>
      </c>
      <c r="F86" s="760" t="s">
        <v>156</v>
      </c>
      <c r="G86" s="760" t="s">
        <v>156</v>
      </c>
      <c r="H86" s="760" t="s">
        <v>156</v>
      </c>
    </row>
    <row r="87" spans="1:21" s="71" customFormat="1" ht="16.5">
      <c r="A87" s="80" t="s">
        <v>197</v>
      </c>
      <c r="B87" s="761">
        <f>B17+B23+B38</f>
        <v>0</v>
      </c>
      <c r="C87" s="689">
        <f t="shared" ref="C87:C92" si="12">IFERROR(B87/($C$134-$D$134-$E$134),0)</f>
        <v>0</v>
      </c>
      <c r="D87" s="762">
        <f>G17+G23+G38</f>
        <v>0</v>
      </c>
      <c r="E87" s="762">
        <f>J17+J23+J38</f>
        <v>0</v>
      </c>
      <c r="F87" s="762">
        <f>M17+M23+M38</f>
        <v>0</v>
      </c>
      <c r="G87" s="762">
        <f>P17+P23+P38</f>
        <v>0</v>
      </c>
      <c r="H87" s="763">
        <f>S17+S23+S38</f>
        <v>0</v>
      </c>
    </row>
    <row r="88" spans="1:21" s="876" customFormat="1" ht="16.5">
      <c r="A88" s="883" t="s">
        <v>198</v>
      </c>
      <c r="B88" s="907">
        <f>B22-B23+B26+B34+B37-B38-B39+B47+B63</f>
        <v>0</v>
      </c>
      <c r="C88" s="689">
        <f t="shared" si="12"/>
        <v>0</v>
      </c>
      <c r="D88" s="907">
        <f>G22-G23+G26+G34+G37-G38-G39+G47+G63</f>
        <v>0</v>
      </c>
      <c r="E88" s="907">
        <f>J22-J23+J26+J34+J37-J38-J39+J47+J63</f>
        <v>0</v>
      </c>
      <c r="F88" s="907">
        <f>M22-M23+M26+M34+M37-M38-M39+M47+M63</f>
        <v>0</v>
      </c>
      <c r="G88" s="907">
        <f>P22-P23+P26+P34+P37-P38-P39+P47+P63</f>
        <v>0</v>
      </c>
      <c r="H88" s="907">
        <f>S22-S23+S26+S34+S37-S38-S39+S47+S63</f>
        <v>0</v>
      </c>
      <c r="I88" s="71"/>
      <c r="J88" s="71"/>
      <c r="K88" s="71"/>
      <c r="L88" s="71"/>
      <c r="M88" s="71"/>
      <c r="N88" s="71"/>
      <c r="O88" s="71"/>
      <c r="P88" s="71"/>
      <c r="Q88" s="71"/>
      <c r="R88" s="71"/>
      <c r="S88" s="71"/>
      <c r="T88" s="71"/>
      <c r="U88" s="71"/>
    </row>
    <row r="89" spans="1:21" s="876" customFormat="1" ht="16.5">
      <c r="A89" s="883" t="s">
        <v>199</v>
      </c>
      <c r="B89" s="907">
        <f>B33-B34-B35-B36+B40-B43-B47-B51-B52-B53-B56-B59-B63-B65</f>
        <v>0</v>
      </c>
      <c r="C89" s="689">
        <f t="shared" si="12"/>
        <v>0</v>
      </c>
      <c r="D89" s="907">
        <f>G33-G34-G35-G36+G40-G43-G47-G51-G52-G53-G56-G59-G63-G65</f>
        <v>0</v>
      </c>
      <c r="E89" s="907">
        <f>J33-J34-J35-J36+J40-J43-J47-J51-J52-J53-J56-J59-J63-J65</f>
        <v>0</v>
      </c>
      <c r="F89" s="907">
        <f>M33-M34-M35-M36+M40-M43-M47-M51-M52-M53-M56-M59-M63-M65</f>
        <v>0</v>
      </c>
      <c r="G89" s="907">
        <f>P33-P34-P35-P36+P40-P43-P47-P51-P52-P53-P56-P59-P63-P65</f>
        <v>0</v>
      </c>
      <c r="H89" s="907">
        <f>S33-S34-S35-S36+S40-S43-S47-S51-S52-S53-S56-S59-S63-S65</f>
        <v>0</v>
      </c>
      <c r="I89" s="71"/>
      <c r="J89" s="71"/>
      <c r="K89" s="71"/>
      <c r="L89" s="71"/>
      <c r="M89" s="71"/>
      <c r="N89" s="71"/>
      <c r="O89" s="71"/>
      <c r="P89" s="71"/>
      <c r="Q89" s="71"/>
      <c r="R89" s="71"/>
      <c r="S89" s="71"/>
      <c r="T89" s="71"/>
      <c r="U89" s="71"/>
    </row>
    <row r="90" spans="1:21" s="876" customFormat="1" ht="16.5">
      <c r="A90" s="883" t="s">
        <v>200</v>
      </c>
      <c r="B90" s="907">
        <f>B29+B30+B35+B36+B51+B52+B56+B65+B69</f>
        <v>0</v>
      </c>
      <c r="C90" s="689">
        <f t="shared" si="12"/>
        <v>0</v>
      </c>
      <c r="D90" s="907">
        <f>G29+G30+G35+G36+G51+G52+G56+G65+G69</f>
        <v>0</v>
      </c>
      <c r="E90" s="907">
        <f>J29+J30+J35+J36+J51+J52+J56+J65+J69</f>
        <v>0</v>
      </c>
      <c r="F90" s="907">
        <f>M29+M30+M35+M36+M51+M52+M56+M65+M69</f>
        <v>0</v>
      </c>
      <c r="G90" s="907">
        <f>P29+P30+P35+P36+P51+P52+P56+P65+P69</f>
        <v>0</v>
      </c>
      <c r="H90" s="907">
        <f>S29+S30+S35+S36+S51+S52+S56+S65+S69</f>
        <v>0</v>
      </c>
      <c r="I90" s="71"/>
      <c r="J90" s="71"/>
      <c r="K90" s="71"/>
      <c r="L90" s="71"/>
      <c r="M90" s="71"/>
      <c r="N90" s="71"/>
      <c r="O90" s="71"/>
      <c r="P90" s="71"/>
      <c r="Q90" s="71"/>
      <c r="R90" s="71"/>
      <c r="S90" s="71"/>
      <c r="T90" s="71"/>
      <c r="U90" s="71"/>
    </row>
    <row r="91" spans="1:21" s="71" customFormat="1" ht="16.5">
      <c r="A91" s="923" t="s">
        <v>201</v>
      </c>
      <c r="B91" s="924">
        <f>B27+B28+B31+B39+B53</f>
        <v>0</v>
      </c>
      <c r="C91" s="764">
        <f t="shared" si="12"/>
        <v>0</v>
      </c>
      <c r="D91" s="924">
        <f>G27+G28+G31+G39+G53</f>
        <v>0</v>
      </c>
      <c r="E91" s="924">
        <f>J27+J28+J31+J39+J53</f>
        <v>0</v>
      </c>
      <c r="F91" s="924">
        <f>M27+M28+M31+M39+M53</f>
        <v>0</v>
      </c>
      <c r="G91" s="924">
        <f>P27+P28+P31+P39+P53</f>
        <v>0</v>
      </c>
      <c r="H91" s="924">
        <f>S27+S28+S31+S39+S53</f>
        <v>0</v>
      </c>
    </row>
    <row r="92" spans="1:21" s="71" customFormat="1" ht="16.5">
      <c r="A92" s="765" t="s">
        <v>202</v>
      </c>
      <c r="B92" s="762">
        <f>B19+B37+B57+B71</f>
        <v>0</v>
      </c>
      <c r="C92" s="616">
        <f t="shared" si="12"/>
        <v>0</v>
      </c>
      <c r="D92" s="762">
        <f>G19+G37+G57+G71</f>
        <v>0</v>
      </c>
      <c r="E92" s="762">
        <f>J19+J37+J57+J71</f>
        <v>0</v>
      </c>
      <c r="F92" s="762">
        <f>M19+M37+M57+M71</f>
        <v>0</v>
      </c>
      <c r="G92" s="762">
        <f>P19+P37+P57+P71</f>
        <v>0</v>
      </c>
      <c r="H92" s="763">
        <f>S19+S37+S57+S71</f>
        <v>0</v>
      </c>
    </row>
    <row r="93" spans="1:21" s="71" customFormat="1" ht="16.5">
      <c r="A93" s="92" t="s">
        <v>194</v>
      </c>
      <c r="B93" s="766">
        <f>B80</f>
        <v>0</v>
      </c>
      <c r="C93" s="694">
        <f>IFERROR(B93/$C$7,0)</f>
        <v>0</v>
      </c>
      <c r="D93" s="766">
        <f>G80</f>
        <v>0</v>
      </c>
      <c r="E93" s="766">
        <f>J80</f>
        <v>0</v>
      </c>
      <c r="F93" s="767"/>
      <c r="G93" s="767"/>
      <c r="H93" s="768"/>
    </row>
    <row r="94" spans="1:21" s="71" customFormat="1" ht="16.5">
      <c r="A94" s="92" t="s">
        <v>119</v>
      </c>
      <c r="B94" s="766">
        <f>B87+J102-B102</f>
        <v>0</v>
      </c>
      <c r="C94" s="694">
        <f>IFERROR(B94/($C$134-$D$134-$E$134),0)</f>
        <v>0</v>
      </c>
      <c r="D94" s="767"/>
      <c r="E94" s="767"/>
      <c r="F94" s="767"/>
      <c r="G94" s="767"/>
      <c r="H94" s="768"/>
    </row>
    <row r="95" spans="1:21" s="71" customFormat="1" ht="16.5">
      <c r="A95" s="98"/>
      <c r="B95" s="769"/>
      <c r="C95" s="770"/>
      <c r="D95" s="771"/>
      <c r="E95" s="771"/>
      <c r="F95" s="771"/>
      <c r="G95" s="771"/>
      <c r="H95" s="771"/>
    </row>
    <row r="96" spans="1:21" s="71" customFormat="1" ht="16.5">
      <c r="A96" s="772"/>
      <c r="B96" s="773"/>
      <c r="C96" s="774"/>
      <c r="D96" s="774"/>
      <c r="E96" s="774"/>
      <c r="F96" s="773"/>
    </row>
    <row r="97" spans="1:10" s="71" customFormat="1" ht="16.5">
      <c r="A97" s="775" t="s">
        <v>20</v>
      </c>
      <c r="B97" s="773"/>
      <c r="C97" s="774"/>
      <c r="D97" s="774"/>
      <c r="E97" s="774"/>
      <c r="F97" s="773"/>
      <c r="J97" s="695"/>
    </row>
    <row r="98" spans="1:10" s="71" customFormat="1" ht="17.25" thickBot="1">
      <c r="A98" s="775"/>
      <c r="B98" s="773"/>
      <c r="C98" s="774"/>
      <c r="D98" s="774"/>
      <c r="E98" s="774"/>
      <c r="F98" s="773"/>
      <c r="J98" s="695" t="s">
        <v>139</v>
      </c>
    </row>
    <row r="99" spans="1:10" s="71" customFormat="1" ht="17.25" thickBot="1">
      <c r="A99" s="776"/>
      <c r="B99" s="902" t="s">
        <v>203</v>
      </c>
      <c r="C99" s="902" t="s">
        <v>204</v>
      </c>
      <c r="D99" s="902" t="s">
        <v>205</v>
      </c>
      <c r="E99" s="902" t="s">
        <v>206</v>
      </c>
      <c r="F99" s="902" t="s">
        <v>207</v>
      </c>
      <c r="G99" s="902" t="s">
        <v>208</v>
      </c>
      <c r="H99" s="902" t="s">
        <v>209</v>
      </c>
      <c r="I99" s="902" t="s">
        <v>210</v>
      </c>
      <c r="J99" s="901" t="s">
        <v>211</v>
      </c>
    </row>
    <row r="100" spans="1:10" s="70" customFormat="1" ht="16.5">
      <c r="A100" s="927" t="s">
        <v>614</v>
      </c>
      <c r="B100" s="925">
        <f>B108+B109</f>
        <v>0</v>
      </c>
      <c r="C100" s="925">
        <f t="shared" ref="C100:J100" si="13">C108+C109</f>
        <v>0</v>
      </c>
      <c r="D100" s="925">
        <f t="shared" si="13"/>
        <v>0</v>
      </c>
      <c r="E100" s="925">
        <f t="shared" si="13"/>
        <v>0</v>
      </c>
      <c r="F100" s="925">
        <f t="shared" si="13"/>
        <v>0</v>
      </c>
      <c r="G100" s="925">
        <f t="shared" si="13"/>
        <v>0</v>
      </c>
      <c r="H100" s="925">
        <f t="shared" si="13"/>
        <v>0</v>
      </c>
      <c r="I100" s="925">
        <f t="shared" si="13"/>
        <v>0</v>
      </c>
      <c r="J100" s="925">
        <f t="shared" si="13"/>
        <v>0</v>
      </c>
    </row>
    <row r="101" spans="1:10" s="71" customFormat="1" ht="16.5">
      <c r="A101" s="777" t="s">
        <v>212</v>
      </c>
      <c r="B101" s="778"/>
      <c r="C101" s="778"/>
      <c r="D101" s="778"/>
      <c r="E101" s="778"/>
      <c r="F101" s="778"/>
      <c r="G101" s="778"/>
      <c r="H101" s="778"/>
      <c r="I101" s="798"/>
      <c r="J101" s="799">
        <f>SUM(B101:I101)</f>
        <v>0</v>
      </c>
    </row>
    <row r="102" spans="1:10" s="71" customFormat="1" ht="16.5">
      <c r="A102" s="779" t="s">
        <v>213</v>
      </c>
      <c r="B102" s="780"/>
      <c r="C102" s="780"/>
      <c r="D102" s="780"/>
      <c r="E102" s="780"/>
      <c r="F102" s="780"/>
      <c r="G102" s="780"/>
      <c r="H102" s="780"/>
      <c r="I102" s="800"/>
      <c r="J102" s="801">
        <f t="shared" ref="J102:J109" si="14">SUM(B102:I102)</f>
        <v>0</v>
      </c>
    </row>
    <row r="103" spans="1:10" s="71" customFormat="1" ht="16.5">
      <c r="A103" s="781" t="s">
        <v>214</v>
      </c>
      <c r="B103" s="620"/>
      <c r="C103" s="620"/>
      <c r="D103" s="620"/>
      <c r="E103" s="620"/>
      <c r="F103" s="620"/>
      <c r="G103" s="620"/>
      <c r="H103" s="620"/>
      <c r="I103" s="800"/>
      <c r="J103" s="801">
        <f t="shared" si="14"/>
        <v>0</v>
      </c>
    </row>
    <row r="104" spans="1:10" s="71" customFormat="1" ht="16.5">
      <c r="A104" s="782" t="s">
        <v>215</v>
      </c>
      <c r="B104" s="620"/>
      <c r="C104" s="620"/>
      <c r="D104" s="620"/>
      <c r="E104" s="620"/>
      <c r="F104" s="620"/>
      <c r="G104" s="620"/>
      <c r="H104" s="620"/>
      <c r="I104" s="800"/>
      <c r="J104" s="801">
        <f t="shared" si="14"/>
        <v>0</v>
      </c>
    </row>
    <row r="105" spans="1:10" s="71" customFormat="1" ht="16.5">
      <c r="A105" s="782" t="s">
        <v>216</v>
      </c>
      <c r="B105" s="620"/>
      <c r="C105" s="620"/>
      <c r="D105" s="620"/>
      <c r="E105" s="620"/>
      <c r="F105" s="620"/>
      <c r="G105" s="620"/>
      <c r="H105" s="620"/>
      <c r="I105" s="802"/>
      <c r="J105" s="801">
        <f t="shared" si="14"/>
        <v>0</v>
      </c>
    </row>
    <row r="106" spans="1:10" s="71" customFormat="1" ht="16.5">
      <c r="A106" s="783" t="s">
        <v>217</v>
      </c>
      <c r="B106" s="784"/>
      <c r="C106" s="784"/>
      <c r="D106" s="784"/>
      <c r="E106" s="784"/>
      <c r="F106" s="784"/>
      <c r="G106" s="784"/>
      <c r="H106" s="784"/>
      <c r="I106" s="620"/>
      <c r="J106" s="801">
        <f t="shared" si="14"/>
        <v>0</v>
      </c>
    </row>
    <row r="107" spans="1:10" s="71" customFormat="1" ht="16.5">
      <c r="A107" s="783" t="s">
        <v>218</v>
      </c>
      <c r="B107" s="784"/>
      <c r="C107" s="784"/>
      <c r="D107" s="784"/>
      <c r="E107" s="784"/>
      <c r="F107" s="784"/>
      <c r="G107" s="784"/>
      <c r="H107" s="784"/>
      <c r="I107" s="803"/>
      <c r="J107" s="801">
        <f t="shared" si="14"/>
        <v>0</v>
      </c>
    </row>
    <row r="108" spans="1:10" s="71" customFormat="1" ht="16.5">
      <c r="A108" s="785" t="s">
        <v>219</v>
      </c>
      <c r="B108" s="786">
        <f t="shared" ref="B108:I108" si="15">SUM(B101:B107)</f>
        <v>0</v>
      </c>
      <c r="C108" s="786">
        <f t="shared" si="15"/>
        <v>0</v>
      </c>
      <c r="D108" s="786">
        <f t="shared" si="15"/>
        <v>0</v>
      </c>
      <c r="E108" s="786">
        <f t="shared" si="15"/>
        <v>0</v>
      </c>
      <c r="F108" s="786">
        <f t="shared" si="15"/>
        <v>0</v>
      </c>
      <c r="G108" s="786">
        <f t="shared" si="15"/>
        <v>0</v>
      </c>
      <c r="H108" s="786">
        <f t="shared" si="15"/>
        <v>0</v>
      </c>
      <c r="I108" s="786">
        <f t="shared" si="15"/>
        <v>0</v>
      </c>
      <c r="J108" s="804">
        <f t="shared" si="14"/>
        <v>0</v>
      </c>
    </row>
    <row r="109" spans="1:10" s="71" customFormat="1" ht="16.5">
      <c r="A109" s="514" t="s">
        <v>220</v>
      </c>
      <c r="B109" s="787"/>
      <c r="C109" s="787"/>
      <c r="D109" s="787"/>
      <c r="E109" s="787"/>
      <c r="F109" s="787"/>
      <c r="G109" s="787"/>
      <c r="H109" s="787"/>
      <c r="I109" s="805"/>
      <c r="J109" s="806">
        <f t="shared" si="14"/>
        <v>0</v>
      </c>
    </row>
    <row r="110" spans="1:10" s="71" customFormat="1" ht="16.5">
      <c r="A110" s="772"/>
      <c r="B110" s="773"/>
      <c r="C110" s="774"/>
      <c r="D110" s="774"/>
      <c r="E110" s="774"/>
      <c r="F110" s="773"/>
    </row>
    <row r="111" spans="1:10" s="71" customFormat="1" ht="16.5">
      <c r="A111" s="772"/>
      <c r="B111" s="773"/>
      <c r="C111" s="774"/>
      <c r="D111" s="774"/>
      <c r="E111" s="774"/>
      <c r="F111" s="773"/>
    </row>
    <row r="112" spans="1:10" s="71" customFormat="1" ht="16.5">
      <c r="A112" s="775" t="s">
        <v>21</v>
      </c>
    </row>
    <row r="113" spans="1:6" s="71" customFormat="1" ht="17.25" thickBot="1">
      <c r="A113" s="775"/>
      <c r="F113" s="695" t="s">
        <v>139</v>
      </c>
    </row>
    <row r="114" spans="1:6" s="71" customFormat="1" ht="33.75" thickBot="1">
      <c r="A114" s="612"/>
      <c r="B114" s="788"/>
      <c r="C114" s="929" t="s">
        <v>615</v>
      </c>
      <c r="D114" s="929" t="s">
        <v>616</v>
      </c>
      <c r="E114" s="929" t="s">
        <v>617</v>
      </c>
      <c r="F114" s="929" t="s">
        <v>618</v>
      </c>
    </row>
    <row r="115" spans="1:6" s="71" customFormat="1" ht="16.5">
      <c r="A115" s="1011" t="s">
        <v>221</v>
      </c>
      <c r="B115" s="73" t="s">
        <v>222</v>
      </c>
      <c r="C115" s="594"/>
      <c r="D115" s="594"/>
      <c r="E115" s="594"/>
      <c r="F115" s="789"/>
    </row>
    <row r="116" spans="1:6" s="71" customFormat="1" ht="16.5">
      <c r="A116" s="1012"/>
      <c r="B116" s="668" t="s">
        <v>223</v>
      </c>
      <c r="C116" s="600"/>
      <c r="D116" s="600"/>
      <c r="E116" s="600"/>
      <c r="F116" s="790"/>
    </row>
    <row r="117" spans="1:6" s="71" customFormat="1" ht="16.5">
      <c r="A117" s="1013" t="s">
        <v>224</v>
      </c>
      <c r="B117" s="73" t="s">
        <v>222</v>
      </c>
      <c r="C117" s="594"/>
      <c r="D117" s="594"/>
      <c r="E117" s="594"/>
      <c r="F117" s="789"/>
    </row>
    <row r="118" spans="1:6" s="71" customFormat="1" ht="16.5">
      <c r="A118" s="1013"/>
      <c r="B118" s="668" t="s">
        <v>225</v>
      </c>
      <c r="C118" s="600"/>
      <c r="D118" s="600"/>
      <c r="E118" s="600"/>
      <c r="F118" s="790"/>
    </row>
    <row r="119" spans="1:6" s="71" customFormat="1" ht="16.5">
      <c r="A119" s="1011" t="s">
        <v>226</v>
      </c>
      <c r="B119" s="206" t="s">
        <v>222</v>
      </c>
      <c r="C119" s="791"/>
      <c r="D119" s="791"/>
      <c r="E119" s="791"/>
      <c r="F119" s="792"/>
    </row>
    <row r="120" spans="1:6" s="71" customFormat="1" ht="16.5">
      <c r="A120" s="1012"/>
      <c r="B120" s="668" t="s">
        <v>227</v>
      </c>
      <c r="C120" s="600"/>
      <c r="D120" s="600"/>
      <c r="E120" s="600"/>
      <c r="F120" s="790"/>
    </row>
    <row r="121" spans="1:6" s="71" customFormat="1" ht="16.5">
      <c r="A121" s="632"/>
      <c r="B121" s="671"/>
      <c r="C121" s="97"/>
      <c r="D121" s="97"/>
      <c r="E121" s="97"/>
      <c r="F121" s="97"/>
    </row>
    <row r="122" spans="1:6" s="71" customFormat="1" ht="16.5">
      <c r="A122" s="793"/>
    </row>
    <row r="123" spans="1:6" s="71" customFormat="1" ht="16.5">
      <c r="A123" s="775" t="s">
        <v>22</v>
      </c>
    </row>
    <row r="124" spans="1:6" s="71" customFormat="1" ht="16.5">
      <c r="A124" s="775"/>
      <c r="D124" s="695" t="s">
        <v>139</v>
      </c>
    </row>
    <row r="125" spans="1:6" s="71" customFormat="1" ht="16.5">
      <c r="A125" s="1014"/>
      <c r="B125" s="196" t="s">
        <v>228</v>
      </c>
      <c r="C125" s="196" t="s">
        <v>229</v>
      </c>
      <c r="D125" s="207" t="s">
        <v>230</v>
      </c>
    </row>
    <row r="126" spans="1:6" s="71" customFormat="1" ht="16.5">
      <c r="A126" s="1015"/>
      <c r="B126" s="179" t="s">
        <v>231</v>
      </c>
      <c r="C126" s="179" t="s">
        <v>232</v>
      </c>
      <c r="D126" s="217" t="s">
        <v>233</v>
      </c>
    </row>
    <row r="127" spans="1:6" s="71" customFormat="1" ht="16.5">
      <c r="A127" s="668" t="s">
        <v>234</v>
      </c>
      <c r="B127" s="600"/>
      <c r="C127" s="600"/>
      <c r="D127" s="645">
        <f>B127-C127</f>
        <v>0</v>
      </c>
    </row>
    <row r="128" spans="1:6" s="71" customFormat="1" ht="16.5">
      <c r="A128" s="772"/>
      <c r="B128" s="97"/>
      <c r="C128" s="97"/>
    </row>
    <row r="129" spans="1:5" s="71" customFormat="1" ht="16.5">
      <c r="A129" s="794"/>
    </row>
    <row r="130" spans="1:5" s="71" customFormat="1" ht="16.5">
      <c r="A130" s="72" t="s">
        <v>23</v>
      </c>
    </row>
    <row r="131" spans="1:5" s="71" customFormat="1" ht="16.5">
      <c r="A131" s="72"/>
      <c r="E131" s="695" t="s">
        <v>139</v>
      </c>
    </row>
    <row r="132" spans="1:5" s="71" customFormat="1" ht="16.5">
      <c r="A132" s="1014"/>
      <c r="B132" s="196" t="s">
        <v>235</v>
      </c>
      <c r="C132" s="196" t="s">
        <v>236</v>
      </c>
      <c r="D132" s="196" t="s">
        <v>237</v>
      </c>
      <c r="E132" s="207" t="s">
        <v>238</v>
      </c>
    </row>
    <row r="133" spans="1:5" s="71" customFormat="1" ht="16.5">
      <c r="A133" s="1015"/>
      <c r="B133" s="179" t="s">
        <v>231</v>
      </c>
      <c r="C133" s="179" t="s">
        <v>232</v>
      </c>
      <c r="D133" s="179" t="s">
        <v>239</v>
      </c>
      <c r="E133" s="217" t="s">
        <v>240</v>
      </c>
    </row>
    <row r="134" spans="1:5" s="71" customFormat="1" ht="16.5">
      <c r="A134" s="102" t="s">
        <v>157</v>
      </c>
      <c r="B134" s="245"/>
      <c r="C134" s="795">
        <f>$C$6</f>
        <v>0</v>
      </c>
      <c r="D134" s="245"/>
      <c r="E134" s="255"/>
    </row>
    <row r="135" spans="1:5" s="71" customFormat="1" ht="16.5">
      <c r="A135" s="668" t="s">
        <v>241</v>
      </c>
      <c r="B135" s="1003">
        <f>IFERROR(B134/($C$134-$D$134-$E$134),0)</f>
        <v>0</v>
      </c>
      <c r="C135" s="1003"/>
      <c r="D135" s="1003"/>
      <c r="E135" s="1004"/>
    </row>
    <row r="136" spans="1:5" s="71" customFormat="1" ht="16.5"/>
    <row r="137" spans="1:5" s="71" customFormat="1" ht="16.5"/>
  </sheetData>
  <sheetProtection formatCells="0" formatColumns="0" formatRows="0"/>
  <protectedRanges>
    <protectedRange sqref="A2:D2" name="区域11" securityDescriptor=""/>
    <protectedRange sqref="E17:E24 E26:E80" name="区域7" securityDescriptor=""/>
    <protectedRange sqref="G73:H76 B73:C76 C80:D80 J73:K76 M73:N76 P73:Q76 S73:T76" name="区域6" securityDescriptor=""/>
    <protectedRange sqref="B70:C71 G70:H71 J70:K71 M70:N71 P70:Q71 S70:T71" name="区域5" securityDescriptor=""/>
    <protectedRange sqref="S41:T68 P41:Q68 M41:N68 J41:K68 G41:H68 B41:C68" name="区域4" securityDescriptor=""/>
    <protectedRange sqref="B22:C39 G22:H39 J22:K39 M22:N39 P22:Q39 S22:T39 E25:F25" name="区域3" securityDescriptor=""/>
    <protectedRange sqref="B17:C19 G17:H19 J17:K19 M17:N19 P17:Q19 S17:T19" name="区域2" securityDescriptor=""/>
    <protectedRange sqref="B6:D7 B9:D10 B8" name="区域1" securityDescriptor=""/>
    <protectedRange sqref="C117:F117" name="区域8" securityDescriptor=""/>
    <protectedRange sqref="B127:C127" name="区域9" securityDescriptor=""/>
    <protectedRange sqref="B134:E134" name="区域10" securityDescriptor=""/>
    <protectedRange sqref="B77:B80 C77:C79 G77:H80 J77:K80 M77:N80 P77:Q80 S77:T80" name="区域6_1" securityDescriptor=""/>
    <protectedRange sqref="C8" name="区域1_1" securityDescriptor=""/>
    <protectedRange sqref="D8" name="区域1_2" securityDescriptor=""/>
  </protectedRanges>
  <mergeCells count="21">
    <mergeCell ref="A1:J1"/>
    <mergeCell ref="B15:F15"/>
    <mergeCell ref="G15:I15"/>
    <mergeCell ref="J15:L15"/>
    <mergeCell ref="M15:O15"/>
    <mergeCell ref="P15:R15"/>
    <mergeCell ref="S15:U15"/>
    <mergeCell ref="B135:E135"/>
    <mergeCell ref="A4:A5"/>
    <mergeCell ref="A15:A16"/>
    <mergeCell ref="A85:A86"/>
    <mergeCell ref="A115:A116"/>
    <mergeCell ref="A117:A118"/>
    <mergeCell ref="A119:A120"/>
    <mergeCell ref="A125:A126"/>
    <mergeCell ref="A132:A133"/>
    <mergeCell ref="B4:B5"/>
    <mergeCell ref="B85:B86"/>
    <mergeCell ref="C4:C5"/>
    <mergeCell ref="C85:C86"/>
    <mergeCell ref="D4:D5"/>
  </mergeCells>
  <phoneticPr fontId="45" type="noConversion"/>
  <dataValidations count="2">
    <dataValidation showInputMessage="1" showErrorMessage="1" sqref="B2"/>
    <dataValidation type="list" allowBlank="1" showInputMessage="1" showErrorMessage="1" sqref="B14">
      <formula1>"是,否"</formula1>
    </dataValidation>
  </dataValidations>
  <printOptions horizontalCentered="1"/>
  <pageMargins left="0.70833333333333304" right="0.70833333333333304" top="0.74791666666666701" bottom="0.74791666666666701" header="0.31458333333333299" footer="0.31458333333333299"/>
  <pageSetup paperSize="9" scale="32" fitToHeight="2" orientation="landscape" r:id="rId1"/>
  <headerFooter>
    <oddFooter>&amp;C第 &amp;P 页，共 &amp;N 页</oddFooter>
  </headerFooter>
  <rowBreaks count="1" manualBreakCount="1">
    <brk id="80" max="20" man="1"/>
  </rowBreaks>
  <drawing r:id="rId2"/>
</worksheet>
</file>

<file path=xl/worksheets/sheet8.xml><?xml version="1.0" encoding="utf-8"?>
<worksheet xmlns="http://schemas.openxmlformats.org/spreadsheetml/2006/main" xmlns:r="http://schemas.openxmlformats.org/officeDocument/2006/relationships">
  <dimension ref="A1:BB116"/>
  <sheetViews>
    <sheetView showGridLines="0" tabSelected="1" view="pageBreakPreview" topLeftCell="A67" zoomScale="115" zoomScaleNormal="90" zoomScaleSheetLayoutView="115" workbookViewId="0">
      <selection activeCell="D81" sqref="D81"/>
    </sheetView>
  </sheetViews>
  <sheetFormatPr defaultColWidth="9" defaultRowHeight="16.5"/>
  <cols>
    <col min="1" max="1" width="10.625" customWidth="1"/>
    <col min="2" max="2" width="33.125" customWidth="1"/>
    <col min="3" max="3" width="18.625" customWidth="1"/>
    <col min="4" max="4" width="15.125" customWidth="1"/>
    <col min="5" max="5" width="14.375" customWidth="1"/>
    <col min="6" max="6" width="15.125" customWidth="1"/>
    <col min="7" max="7" width="17.625" customWidth="1"/>
    <col min="8" max="8" width="17" customWidth="1"/>
    <col min="9" max="9" width="14.625" customWidth="1"/>
    <col min="10" max="10" width="16.5" customWidth="1"/>
    <col min="11" max="11" width="14.875" customWidth="1"/>
    <col min="12" max="12" width="17.125" customWidth="1"/>
    <col min="13" max="13" width="11.5" customWidth="1"/>
    <col min="15" max="15" width="11.875" customWidth="1"/>
    <col min="16" max="16384" width="9" style="71"/>
  </cols>
  <sheetData>
    <row r="1" spans="1:15" ht="24.75">
      <c r="A1" s="1022" t="s">
        <v>24</v>
      </c>
      <c r="B1" s="1022"/>
      <c r="C1" s="1022"/>
      <c r="D1" s="1022"/>
      <c r="E1" s="1022"/>
      <c r="F1" s="1022"/>
      <c r="G1" s="1022"/>
      <c r="H1" s="1022"/>
      <c r="I1" s="1022"/>
      <c r="J1" s="1022"/>
      <c r="K1" s="1022"/>
      <c r="L1" s="1022"/>
      <c r="M1" s="1022"/>
      <c r="N1" s="71"/>
      <c r="O1" s="71"/>
    </row>
    <row r="2" spans="1:15">
      <c r="A2" s="232" t="str">
        <f>'表1-1 资产配置状况'!A2</f>
        <v>公司名称：</v>
      </c>
      <c r="B2" s="71"/>
      <c r="C2" s="71"/>
      <c r="D2" s="931" t="str">
        <f>封面!$D$21</f>
        <v xml:space="preserve"> 年 月 日</v>
      </c>
      <c r="E2" s="671"/>
      <c r="F2" s="671"/>
      <c r="G2" s="671"/>
      <c r="H2" s="671"/>
      <c r="I2" s="671"/>
      <c r="J2" s="71"/>
      <c r="K2" s="71"/>
      <c r="L2" s="71"/>
      <c r="M2" s="71"/>
      <c r="N2" s="71"/>
      <c r="O2" s="71"/>
    </row>
    <row r="3" spans="1:15" ht="17.25" thickBot="1">
      <c r="A3" s="232" t="s">
        <v>25</v>
      </c>
      <c r="B3" s="71"/>
      <c r="C3" s="71"/>
      <c r="D3" s="71"/>
      <c r="E3" s="71"/>
      <c r="F3" s="71"/>
      <c r="G3" s="71"/>
      <c r="H3" s="71"/>
      <c r="I3" s="71"/>
      <c r="J3" s="234"/>
      <c r="K3" s="234" t="s">
        <v>139</v>
      </c>
      <c r="L3" s="71"/>
      <c r="M3" s="71"/>
      <c r="N3" s="71"/>
      <c r="O3" s="71"/>
    </row>
    <row r="4" spans="1:15">
      <c r="A4" s="1038"/>
      <c r="B4" s="1045"/>
      <c r="C4" s="1055" t="s">
        <v>242</v>
      </c>
      <c r="D4" s="1056"/>
      <c r="E4" s="1056"/>
      <c r="F4" s="1056"/>
      <c r="G4" s="1056"/>
      <c r="H4" s="1056"/>
      <c r="I4" s="1056"/>
      <c r="J4" s="1057"/>
      <c r="K4" s="1002" t="s">
        <v>211</v>
      </c>
      <c r="L4" s="71"/>
      <c r="M4" s="71"/>
      <c r="N4" s="71"/>
      <c r="O4" s="71"/>
    </row>
    <row r="5" spans="1:15">
      <c r="A5" s="1039"/>
      <c r="B5" s="1046"/>
      <c r="C5" s="590" t="s">
        <v>243</v>
      </c>
      <c r="D5" s="590" t="s">
        <v>244</v>
      </c>
      <c r="E5" s="590" t="s">
        <v>245</v>
      </c>
      <c r="F5" s="590" t="s">
        <v>246</v>
      </c>
      <c r="G5" s="590" t="s">
        <v>247</v>
      </c>
      <c r="H5" s="590" t="s">
        <v>248</v>
      </c>
      <c r="I5" s="590" t="s">
        <v>249</v>
      </c>
      <c r="J5" s="639" t="s">
        <v>82</v>
      </c>
      <c r="K5" s="1027"/>
      <c r="L5" s="71"/>
      <c r="M5" s="71"/>
      <c r="N5" s="71"/>
      <c r="O5" s="71"/>
    </row>
    <row r="6" spans="1:15">
      <c r="A6" s="1009" t="s">
        <v>250</v>
      </c>
      <c r="B6" s="591" t="s">
        <v>212</v>
      </c>
      <c r="C6" s="592"/>
      <c r="D6" s="592"/>
      <c r="E6" s="592"/>
      <c r="F6" s="592"/>
      <c r="G6" s="592"/>
      <c r="H6" s="592"/>
      <c r="I6" s="592"/>
      <c r="J6" s="640"/>
      <c r="K6" s="641">
        <f t="shared" ref="K6:K14" si="0">SUM(C6:J6)</f>
        <v>0</v>
      </c>
      <c r="L6" s="71"/>
      <c r="M6" s="71"/>
      <c r="N6" s="71"/>
      <c r="O6" s="71"/>
    </row>
    <row r="7" spans="1:15">
      <c r="A7" s="1040"/>
      <c r="B7" s="593" t="s">
        <v>213</v>
      </c>
      <c r="C7" s="594"/>
      <c r="D7" s="594"/>
      <c r="E7" s="594"/>
      <c r="F7" s="594"/>
      <c r="G7" s="594"/>
      <c r="H7" s="594"/>
      <c r="I7" s="594"/>
      <c r="J7" s="642"/>
      <c r="K7" s="643">
        <f t="shared" si="0"/>
        <v>0</v>
      </c>
      <c r="L7" s="71"/>
      <c r="M7" s="71"/>
      <c r="N7" s="71"/>
      <c r="O7" s="71"/>
    </row>
    <row r="8" spans="1:15">
      <c r="A8" s="1040"/>
      <c r="B8" s="595" t="s">
        <v>214</v>
      </c>
      <c r="C8" s="245"/>
      <c r="D8" s="245"/>
      <c r="E8" s="245"/>
      <c r="F8" s="245"/>
      <c r="G8" s="245"/>
      <c r="H8" s="245"/>
      <c r="I8" s="245"/>
      <c r="J8" s="642"/>
      <c r="K8" s="643">
        <f t="shared" si="0"/>
        <v>0</v>
      </c>
      <c r="L8" s="71"/>
      <c r="M8" s="71"/>
      <c r="N8" s="71"/>
      <c r="O8" s="71"/>
    </row>
    <row r="9" spans="1:15">
      <c r="A9" s="1040"/>
      <c r="B9" s="596" t="s">
        <v>215</v>
      </c>
      <c r="C9" s="245"/>
      <c r="D9" s="245"/>
      <c r="E9" s="245"/>
      <c r="F9" s="245"/>
      <c r="G9" s="245"/>
      <c r="H9" s="245"/>
      <c r="I9" s="245"/>
      <c r="J9" s="642"/>
      <c r="K9" s="643">
        <f t="shared" si="0"/>
        <v>0</v>
      </c>
      <c r="L9" s="71"/>
      <c r="M9" s="71"/>
      <c r="N9" s="71"/>
      <c r="O9" s="71"/>
    </row>
    <row r="10" spans="1:15">
      <c r="A10" s="1040"/>
      <c r="B10" s="596" t="s">
        <v>216</v>
      </c>
      <c r="C10" s="245"/>
      <c r="D10" s="245"/>
      <c r="E10" s="245"/>
      <c r="F10" s="245"/>
      <c r="G10" s="245"/>
      <c r="H10" s="245"/>
      <c r="I10" s="245"/>
      <c r="J10" s="642"/>
      <c r="K10" s="643">
        <f t="shared" si="0"/>
        <v>0</v>
      </c>
      <c r="L10" s="97"/>
      <c r="M10" s="97"/>
      <c r="N10" s="97"/>
      <c r="O10" s="97"/>
    </row>
    <row r="11" spans="1:15">
      <c r="A11" s="1040"/>
      <c r="B11" s="597" t="s">
        <v>217</v>
      </c>
      <c r="C11" s="598"/>
      <c r="D11" s="598"/>
      <c r="E11" s="598"/>
      <c r="F11" s="598"/>
      <c r="G11" s="598"/>
      <c r="H11" s="598"/>
      <c r="I11" s="598"/>
      <c r="J11" s="245"/>
      <c r="K11" s="643">
        <f t="shared" si="0"/>
        <v>0</v>
      </c>
      <c r="L11" s="97"/>
      <c r="M11" s="97"/>
      <c r="N11" s="97"/>
      <c r="O11" s="97"/>
    </row>
    <row r="12" spans="1:15">
      <c r="A12" s="1040"/>
      <c r="B12" s="599" t="s">
        <v>218</v>
      </c>
      <c r="C12" s="600"/>
      <c r="D12" s="600"/>
      <c r="E12" s="600"/>
      <c r="F12" s="600"/>
      <c r="G12" s="600"/>
      <c r="H12" s="600"/>
      <c r="I12" s="600"/>
      <c r="J12" s="644"/>
      <c r="K12" s="645">
        <f t="shared" si="0"/>
        <v>0</v>
      </c>
      <c r="L12" s="97"/>
      <c r="M12" s="97"/>
      <c r="N12" s="97"/>
      <c r="O12" s="97"/>
    </row>
    <row r="13" spans="1:15">
      <c r="A13" s="1040"/>
      <c r="B13" s="601" t="s">
        <v>219</v>
      </c>
      <c r="C13" s="602">
        <f t="shared" ref="C13:J13" si="1">SUM(C6:C12)</f>
        <v>0</v>
      </c>
      <c r="D13" s="602">
        <f t="shared" si="1"/>
        <v>0</v>
      </c>
      <c r="E13" s="602">
        <f t="shared" si="1"/>
        <v>0</v>
      </c>
      <c r="F13" s="602">
        <f t="shared" si="1"/>
        <v>0</v>
      </c>
      <c r="G13" s="602">
        <f t="shared" si="1"/>
        <v>0</v>
      </c>
      <c r="H13" s="602">
        <f t="shared" si="1"/>
        <v>0</v>
      </c>
      <c r="I13" s="602">
        <f t="shared" si="1"/>
        <v>0</v>
      </c>
      <c r="J13" s="602">
        <f t="shared" si="1"/>
        <v>0</v>
      </c>
      <c r="K13" s="646">
        <f t="shared" si="0"/>
        <v>0</v>
      </c>
      <c r="L13" s="97"/>
      <c r="M13" s="97"/>
      <c r="N13" s="97"/>
      <c r="O13" s="97"/>
    </row>
    <row r="14" spans="1:15">
      <c r="A14" s="1040"/>
      <c r="B14" s="603" t="s">
        <v>220</v>
      </c>
      <c r="C14" s="604"/>
      <c r="D14" s="604"/>
      <c r="E14" s="604"/>
      <c r="F14" s="604"/>
      <c r="G14" s="604"/>
      <c r="H14" s="604"/>
      <c r="I14" s="604"/>
      <c r="J14" s="647"/>
      <c r="K14" s="648">
        <f t="shared" si="0"/>
        <v>0</v>
      </c>
      <c r="L14" s="97"/>
      <c r="M14" s="97"/>
      <c r="N14" s="97"/>
      <c r="O14" s="97"/>
    </row>
    <row r="15" spans="1:15">
      <c r="A15" s="1028" t="s">
        <v>251</v>
      </c>
      <c r="B15" s="605" t="s">
        <v>212</v>
      </c>
      <c r="C15" s="606">
        <f>IF($K6=0,0,C6/$K6)</f>
        <v>0</v>
      </c>
      <c r="D15" s="606">
        <f t="shared" ref="D15:J15" si="2">IF($K6=0,0,D6/$K6)</f>
        <v>0</v>
      </c>
      <c r="E15" s="606">
        <f t="shared" si="2"/>
        <v>0</v>
      </c>
      <c r="F15" s="606">
        <f t="shared" si="2"/>
        <v>0</v>
      </c>
      <c r="G15" s="606">
        <f t="shared" si="2"/>
        <v>0</v>
      </c>
      <c r="H15" s="606">
        <f t="shared" si="2"/>
        <v>0</v>
      </c>
      <c r="I15" s="606">
        <f t="shared" si="2"/>
        <v>0</v>
      </c>
      <c r="J15" s="606">
        <f t="shared" si="2"/>
        <v>0</v>
      </c>
      <c r="K15" s="649"/>
      <c r="L15" s="97"/>
      <c r="M15" s="97"/>
      <c r="N15" s="97"/>
      <c r="O15" s="97"/>
    </row>
    <row r="16" spans="1:15">
      <c r="A16" s="1041"/>
      <c r="B16" s="595" t="s">
        <v>213</v>
      </c>
      <c r="C16" s="607">
        <f t="shared" ref="C16:J23" si="3">IF($K7=0,0,C7/$K7)</f>
        <v>0</v>
      </c>
      <c r="D16" s="607">
        <f t="shared" si="3"/>
        <v>0</v>
      </c>
      <c r="E16" s="607">
        <f t="shared" si="3"/>
        <v>0</v>
      </c>
      <c r="F16" s="607">
        <f t="shared" si="3"/>
        <v>0</v>
      </c>
      <c r="G16" s="607">
        <f t="shared" si="3"/>
        <v>0</v>
      </c>
      <c r="H16" s="607">
        <f t="shared" si="3"/>
        <v>0</v>
      </c>
      <c r="I16" s="607">
        <f t="shared" si="3"/>
        <v>0</v>
      </c>
      <c r="J16" s="607">
        <f t="shared" si="3"/>
        <v>0</v>
      </c>
      <c r="K16" s="650"/>
      <c r="L16" s="97"/>
      <c r="M16" s="97"/>
      <c r="N16" s="97"/>
      <c r="O16" s="97"/>
    </row>
    <row r="17" spans="1:15">
      <c r="A17" s="1041"/>
      <c r="B17" s="595" t="s">
        <v>214</v>
      </c>
      <c r="C17" s="607">
        <f t="shared" si="3"/>
        <v>0</v>
      </c>
      <c r="D17" s="607">
        <f t="shared" si="3"/>
        <v>0</v>
      </c>
      <c r="E17" s="607">
        <f t="shared" si="3"/>
        <v>0</v>
      </c>
      <c r="F17" s="607">
        <f t="shared" si="3"/>
        <v>0</v>
      </c>
      <c r="G17" s="607">
        <f t="shared" si="3"/>
        <v>0</v>
      </c>
      <c r="H17" s="607">
        <f t="shared" si="3"/>
        <v>0</v>
      </c>
      <c r="I17" s="607">
        <f t="shared" si="3"/>
        <v>0</v>
      </c>
      <c r="J17" s="607">
        <f t="shared" si="3"/>
        <v>0</v>
      </c>
      <c r="K17" s="650"/>
      <c r="L17" s="97"/>
      <c r="M17" s="97"/>
      <c r="N17" s="97"/>
      <c r="O17" s="97"/>
    </row>
    <row r="18" spans="1:15">
      <c r="A18" s="1041"/>
      <c r="B18" s="596" t="s">
        <v>215</v>
      </c>
      <c r="C18" s="607">
        <f t="shared" si="3"/>
        <v>0</v>
      </c>
      <c r="D18" s="607">
        <f t="shared" si="3"/>
        <v>0</v>
      </c>
      <c r="E18" s="607">
        <f t="shared" si="3"/>
        <v>0</v>
      </c>
      <c r="F18" s="607">
        <f t="shared" si="3"/>
        <v>0</v>
      </c>
      <c r="G18" s="607">
        <f t="shared" si="3"/>
        <v>0</v>
      </c>
      <c r="H18" s="607">
        <f t="shared" si="3"/>
        <v>0</v>
      </c>
      <c r="I18" s="607">
        <f t="shared" si="3"/>
        <v>0</v>
      </c>
      <c r="J18" s="607">
        <f t="shared" si="3"/>
        <v>0</v>
      </c>
      <c r="K18" s="650"/>
      <c r="L18" s="97"/>
      <c r="M18" s="97"/>
      <c r="N18" s="97"/>
      <c r="O18" s="97"/>
    </row>
    <row r="19" spans="1:15">
      <c r="A19" s="1041"/>
      <c r="B19" s="596" t="s">
        <v>216</v>
      </c>
      <c r="C19" s="607">
        <f t="shared" si="3"/>
        <v>0</v>
      </c>
      <c r="D19" s="607">
        <f t="shared" si="3"/>
        <v>0</v>
      </c>
      <c r="E19" s="607">
        <f t="shared" si="3"/>
        <v>0</v>
      </c>
      <c r="F19" s="607">
        <f t="shared" si="3"/>
        <v>0</v>
      </c>
      <c r="G19" s="607">
        <f t="shared" si="3"/>
        <v>0</v>
      </c>
      <c r="H19" s="607">
        <f t="shared" si="3"/>
        <v>0</v>
      </c>
      <c r="I19" s="607">
        <f t="shared" si="3"/>
        <v>0</v>
      </c>
      <c r="J19" s="607">
        <f t="shared" si="3"/>
        <v>0</v>
      </c>
      <c r="K19" s="650"/>
      <c r="L19" s="97"/>
      <c r="M19" s="97"/>
      <c r="N19" s="97"/>
      <c r="O19" s="97"/>
    </row>
    <row r="20" spans="1:15">
      <c r="A20" s="1041"/>
      <c r="B20" s="597" t="s">
        <v>217</v>
      </c>
      <c r="C20" s="607">
        <f t="shared" si="3"/>
        <v>0</v>
      </c>
      <c r="D20" s="607">
        <f t="shared" si="3"/>
        <v>0</v>
      </c>
      <c r="E20" s="607">
        <f t="shared" si="3"/>
        <v>0</v>
      </c>
      <c r="F20" s="607">
        <f t="shared" si="3"/>
        <v>0</v>
      </c>
      <c r="G20" s="607">
        <f t="shared" si="3"/>
        <v>0</v>
      </c>
      <c r="H20" s="607">
        <f t="shared" si="3"/>
        <v>0</v>
      </c>
      <c r="I20" s="607">
        <f t="shared" si="3"/>
        <v>0</v>
      </c>
      <c r="J20" s="607">
        <f t="shared" si="3"/>
        <v>0</v>
      </c>
      <c r="K20" s="650"/>
      <c r="L20" s="97"/>
      <c r="M20" s="97"/>
      <c r="N20" s="97"/>
      <c r="O20" s="97"/>
    </row>
    <row r="21" spans="1:15">
      <c r="A21" s="1041"/>
      <c r="B21" s="599" t="s">
        <v>218</v>
      </c>
      <c r="C21" s="607">
        <f t="shared" si="3"/>
        <v>0</v>
      </c>
      <c r="D21" s="607">
        <f t="shared" si="3"/>
        <v>0</v>
      </c>
      <c r="E21" s="607">
        <f t="shared" si="3"/>
        <v>0</v>
      </c>
      <c r="F21" s="607">
        <f t="shared" si="3"/>
        <v>0</v>
      </c>
      <c r="G21" s="607">
        <f t="shared" si="3"/>
        <v>0</v>
      </c>
      <c r="H21" s="607">
        <f t="shared" si="3"/>
        <v>0</v>
      </c>
      <c r="I21" s="607">
        <f t="shared" si="3"/>
        <v>0</v>
      </c>
      <c r="J21" s="607">
        <f t="shared" si="3"/>
        <v>0</v>
      </c>
      <c r="K21" s="650"/>
      <c r="L21" s="97"/>
      <c r="M21" s="97"/>
      <c r="N21" s="97"/>
      <c r="O21" s="97"/>
    </row>
    <row r="22" spans="1:15">
      <c r="A22" s="1041"/>
      <c r="B22" s="601" t="s">
        <v>219</v>
      </c>
      <c r="C22" s="607">
        <f t="shared" si="3"/>
        <v>0</v>
      </c>
      <c r="D22" s="607">
        <f t="shared" si="3"/>
        <v>0</v>
      </c>
      <c r="E22" s="607">
        <f t="shared" si="3"/>
        <v>0</v>
      </c>
      <c r="F22" s="607">
        <f t="shared" si="3"/>
        <v>0</v>
      </c>
      <c r="G22" s="607">
        <f t="shared" si="3"/>
        <v>0</v>
      </c>
      <c r="H22" s="607">
        <f t="shared" si="3"/>
        <v>0</v>
      </c>
      <c r="I22" s="607">
        <f t="shared" si="3"/>
        <v>0</v>
      </c>
      <c r="J22" s="607">
        <f t="shared" si="3"/>
        <v>0</v>
      </c>
      <c r="K22" s="650"/>
      <c r="L22" s="97"/>
      <c r="M22" s="97"/>
      <c r="N22" s="97"/>
      <c r="O22" s="97"/>
    </row>
    <row r="23" spans="1:15">
      <c r="A23" s="1030"/>
      <c r="B23" s="601" t="s">
        <v>220</v>
      </c>
      <c r="C23" s="608">
        <f t="shared" si="3"/>
        <v>0</v>
      </c>
      <c r="D23" s="608">
        <f t="shared" si="3"/>
        <v>0</v>
      </c>
      <c r="E23" s="608">
        <f t="shared" si="3"/>
        <v>0</v>
      </c>
      <c r="F23" s="608">
        <f t="shared" si="3"/>
        <v>0</v>
      </c>
      <c r="G23" s="608">
        <f t="shared" si="3"/>
        <v>0</v>
      </c>
      <c r="H23" s="608">
        <f t="shared" si="3"/>
        <v>0</v>
      </c>
      <c r="I23" s="608">
        <f t="shared" si="3"/>
        <v>0</v>
      </c>
      <c r="J23" s="608">
        <f t="shared" si="3"/>
        <v>0</v>
      </c>
      <c r="K23" s="651"/>
      <c r="L23" s="97"/>
      <c r="M23" s="97"/>
      <c r="N23" s="97"/>
      <c r="O23" s="97"/>
    </row>
    <row r="24" spans="1:15" s="589" customFormat="1">
      <c r="A24" s="609"/>
      <c r="B24" s="574"/>
      <c r="C24" s="609"/>
      <c r="D24" s="609"/>
      <c r="E24" s="609"/>
      <c r="F24" s="609"/>
      <c r="G24" s="609"/>
      <c r="H24" s="609"/>
      <c r="I24" s="609"/>
      <c r="J24" s="609"/>
      <c r="K24" s="609"/>
      <c r="L24" s="609"/>
      <c r="M24" s="609"/>
      <c r="N24" s="652"/>
      <c r="O24" s="652"/>
    </row>
    <row r="25" spans="1:15">
      <c r="A25" s="610"/>
      <c r="B25" s="611"/>
      <c r="C25" s="610"/>
      <c r="D25" s="610"/>
      <c r="E25" s="610"/>
      <c r="F25" s="610"/>
      <c r="G25" s="610"/>
      <c r="H25" s="610"/>
      <c r="I25" s="610"/>
      <c r="J25" s="610"/>
      <c r="K25" s="610"/>
      <c r="L25" s="610"/>
      <c r="M25" s="610"/>
      <c r="N25" s="97"/>
      <c r="O25" s="97"/>
    </row>
    <row r="26" spans="1:15">
      <c r="A26" s="232" t="s">
        <v>26</v>
      </c>
      <c r="B26" s="71"/>
      <c r="C26" s="71"/>
      <c r="D26" s="71"/>
      <c r="E26" s="71"/>
      <c r="F26" s="71"/>
      <c r="G26" s="71"/>
      <c r="H26" s="71"/>
      <c r="I26" s="71"/>
      <c r="J26" s="71"/>
      <c r="K26" s="71"/>
      <c r="L26" s="71"/>
      <c r="M26" s="71"/>
      <c r="N26" s="71"/>
      <c r="O26" s="71"/>
    </row>
    <row r="27" spans="1:15" ht="17.25" thickBot="1">
      <c r="A27" s="232"/>
      <c r="B27" s="71"/>
      <c r="C27" s="71"/>
      <c r="D27" s="71"/>
      <c r="E27" s="72"/>
      <c r="F27" s="234" t="s">
        <v>139</v>
      </c>
      <c r="H27" s="71"/>
      <c r="I27" s="71"/>
      <c r="J27" s="71"/>
      <c r="K27" s="71"/>
      <c r="L27" s="71"/>
      <c r="M27" s="71"/>
      <c r="N27" s="71"/>
      <c r="O27" s="71"/>
    </row>
    <row r="28" spans="1:15" ht="33.75" customHeight="1" thickBot="1">
      <c r="A28" s="232"/>
      <c r="B28" s="612"/>
      <c r="C28" s="908" t="s">
        <v>252</v>
      </c>
      <c r="D28" s="613" t="s">
        <v>253</v>
      </c>
      <c r="E28" s="614" t="s">
        <v>254</v>
      </c>
      <c r="F28" s="613" t="s">
        <v>253</v>
      </c>
      <c r="H28" s="71"/>
      <c r="I28" s="71"/>
      <c r="J28" s="71"/>
      <c r="K28" s="71"/>
      <c r="L28" s="71"/>
      <c r="M28" s="71"/>
      <c r="N28" s="71"/>
      <c r="O28" s="71"/>
    </row>
    <row r="29" spans="1:15">
      <c r="A29" s="71"/>
      <c r="B29" s="615" t="s">
        <v>255</v>
      </c>
      <c r="C29" s="909"/>
      <c r="D29" s="616">
        <f t="shared" ref="D29:D34" si="4">IF($C$34=0,0,C29/$C$34)</f>
        <v>0</v>
      </c>
      <c r="E29" s="617"/>
      <c r="F29" s="616">
        <f t="shared" ref="F29:F34" si="5">IF($E$34=0,0,E29/$E$34)</f>
        <v>0</v>
      </c>
      <c r="H29" s="71"/>
      <c r="I29" s="71"/>
      <c r="J29" s="71"/>
      <c r="K29" s="71"/>
      <c r="L29" s="71"/>
      <c r="M29" s="71"/>
      <c r="N29" s="71"/>
      <c r="O29" s="71"/>
    </row>
    <row r="30" spans="1:15">
      <c r="A30" s="71"/>
      <c r="B30" s="618" t="s">
        <v>256</v>
      </c>
      <c r="C30" s="910"/>
      <c r="D30" s="616">
        <f t="shared" si="4"/>
        <v>0</v>
      </c>
      <c r="E30" s="619"/>
      <c r="F30" s="616">
        <f t="shared" si="5"/>
        <v>0</v>
      </c>
      <c r="H30" s="71"/>
      <c r="I30" s="71"/>
      <c r="J30" s="71"/>
      <c r="K30" s="71"/>
      <c r="L30" s="71"/>
      <c r="M30" s="71"/>
      <c r="N30" s="71"/>
      <c r="O30" s="71"/>
    </row>
    <row r="31" spans="1:15" ht="33">
      <c r="A31" s="71"/>
      <c r="B31" s="618" t="s">
        <v>257</v>
      </c>
      <c r="C31" s="911"/>
      <c r="D31" s="616">
        <f t="shared" si="4"/>
        <v>0</v>
      </c>
      <c r="E31" s="620"/>
      <c r="F31" s="616">
        <f t="shared" si="5"/>
        <v>0</v>
      </c>
      <c r="H31" s="71"/>
      <c r="I31" s="71"/>
      <c r="J31" s="71"/>
      <c r="K31" s="71"/>
      <c r="L31" s="71"/>
      <c r="M31" s="71"/>
      <c r="N31" s="71"/>
      <c r="O31" s="71"/>
    </row>
    <row r="32" spans="1:15">
      <c r="A32" s="71"/>
      <c r="B32" s="618" t="s">
        <v>258</v>
      </c>
      <c r="C32" s="911"/>
      <c r="D32" s="616">
        <f t="shared" si="4"/>
        <v>0</v>
      </c>
      <c r="E32" s="620"/>
      <c r="F32" s="616">
        <f t="shared" si="5"/>
        <v>0</v>
      </c>
      <c r="H32" s="71"/>
      <c r="I32" s="71"/>
      <c r="J32" s="71"/>
      <c r="K32" s="71"/>
      <c r="L32" s="71"/>
      <c r="M32" s="71"/>
      <c r="N32" s="71"/>
      <c r="O32" s="71"/>
    </row>
    <row r="33" spans="1:15">
      <c r="A33" s="71"/>
      <c r="B33" s="621" t="s">
        <v>259</v>
      </c>
      <c r="C33" s="911"/>
      <c r="D33" s="616">
        <f t="shared" si="4"/>
        <v>0</v>
      </c>
      <c r="E33" s="620"/>
      <c r="F33" s="616">
        <f t="shared" si="5"/>
        <v>0</v>
      </c>
      <c r="H33" s="71"/>
      <c r="I33" s="71"/>
      <c r="J33" s="71"/>
      <c r="K33" s="71"/>
      <c r="L33" s="71"/>
      <c r="M33" s="71"/>
      <c r="N33" s="71"/>
      <c r="O33" s="71"/>
    </row>
    <row r="34" spans="1:15" ht="17.25" thickBot="1">
      <c r="A34" s="71"/>
      <c r="B34" s="622" t="s">
        <v>260</v>
      </c>
      <c r="C34" s="623">
        <f>SUM(C29:C33)</f>
        <v>0</v>
      </c>
      <c r="D34" s="623">
        <f t="shared" si="4"/>
        <v>0</v>
      </c>
      <c r="E34" s="624">
        <f>SUM(E29:E33)</f>
        <v>0</v>
      </c>
      <c r="F34" s="623">
        <f t="shared" si="5"/>
        <v>0</v>
      </c>
      <c r="H34" s="71"/>
      <c r="I34" s="71"/>
      <c r="J34" s="71"/>
      <c r="K34" s="71"/>
      <c r="L34" s="71"/>
      <c r="M34" s="71"/>
      <c r="N34" s="71"/>
      <c r="O34" s="71"/>
    </row>
    <row r="35" spans="1:15">
      <c r="A35" s="625"/>
      <c r="B35" s="611"/>
      <c r="C35" s="626"/>
      <c r="D35" s="71"/>
      <c r="E35" s="71"/>
      <c r="F35" s="71"/>
      <c r="G35" s="71"/>
      <c r="H35" s="71"/>
      <c r="I35" s="71"/>
      <c r="J35" s="71"/>
      <c r="K35" s="71"/>
      <c r="L35" s="71"/>
      <c r="M35" s="71"/>
      <c r="N35" s="71"/>
      <c r="O35" s="71"/>
    </row>
    <row r="36" spans="1:15">
      <c r="A36" s="71"/>
      <c r="B36" s="71"/>
      <c r="C36" s="71"/>
      <c r="D36" s="71"/>
      <c r="E36" s="71"/>
      <c r="F36" s="71"/>
      <c r="G36" s="71"/>
      <c r="H36" s="71"/>
      <c r="I36" s="71"/>
      <c r="J36" s="71"/>
      <c r="K36" s="71"/>
      <c r="L36" s="71"/>
      <c r="M36" s="71"/>
      <c r="N36" s="71"/>
      <c r="O36" s="71"/>
    </row>
    <row r="37" spans="1:15">
      <c r="A37" s="232" t="s">
        <v>27</v>
      </c>
      <c r="B37" s="71"/>
      <c r="C37" s="71"/>
      <c r="D37" s="71"/>
      <c r="E37" s="71"/>
      <c r="F37" s="71"/>
      <c r="G37" s="71"/>
      <c r="H37" s="71"/>
      <c r="I37" s="71"/>
      <c r="J37" s="71"/>
      <c r="K37" s="234" t="s">
        <v>139</v>
      </c>
      <c r="L37" s="71"/>
      <c r="M37" s="71"/>
      <c r="N37" s="71"/>
      <c r="O37" s="71"/>
    </row>
    <row r="38" spans="1:15">
      <c r="A38" s="1028" t="s">
        <v>261</v>
      </c>
      <c r="B38" s="1029"/>
      <c r="C38" s="1055" t="s">
        <v>262</v>
      </c>
      <c r="D38" s="1056"/>
      <c r="E38" s="1056"/>
      <c r="F38" s="1056"/>
      <c r="G38" s="1056"/>
      <c r="H38" s="1056"/>
      <c r="I38" s="1056"/>
      <c r="J38" s="1056"/>
      <c r="K38" s="1062"/>
      <c r="L38" s="71"/>
      <c r="M38" s="71"/>
      <c r="N38" s="71"/>
      <c r="O38" s="71"/>
    </row>
    <row r="39" spans="1:15">
      <c r="A39" s="1030"/>
      <c r="B39" s="1031"/>
      <c r="C39" s="74" t="s">
        <v>203</v>
      </c>
      <c r="D39" s="74" t="s">
        <v>204</v>
      </c>
      <c r="E39" s="74" t="s">
        <v>205</v>
      </c>
      <c r="F39" s="74" t="s">
        <v>206</v>
      </c>
      <c r="G39" s="74" t="s">
        <v>207</v>
      </c>
      <c r="H39" s="74" t="s">
        <v>208</v>
      </c>
      <c r="I39" s="74" t="s">
        <v>209</v>
      </c>
      <c r="J39" s="74" t="s">
        <v>210</v>
      </c>
      <c r="K39" s="75" t="s">
        <v>211</v>
      </c>
      <c r="L39" s="71"/>
      <c r="M39" s="71"/>
      <c r="N39" s="71"/>
      <c r="O39" s="71"/>
    </row>
    <row r="40" spans="1:15">
      <c r="A40" s="1042" t="s">
        <v>263</v>
      </c>
      <c r="B40" s="627" t="s">
        <v>243</v>
      </c>
      <c r="C40" s="511"/>
      <c r="D40" s="511"/>
      <c r="E40" s="511"/>
      <c r="F40" s="511"/>
      <c r="G40" s="511"/>
      <c r="H40" s="511"/>
      <c r="I40" s="511"/>
      <c r="J40" s="511"/>
      <c r="K40" s="653">
        <f>SUM(C40:J40)</f>
        <v>0</v>
      </c>
      <c r="L40" s="71"/>
      <c r="M40" s="71"/>
      <c r="N40" s="71"/>
      <c r="O40" s="71"/>
    </row>
    <row r="41" spans="1:15">
      <c r="A41" s="1042"/>
      <c r="B41" s="627" t="s">
        <v>244</v>
      </c>
      <c r="C41" s="511"/>
      <c r="D41" s="511"/>
      <c r="E41" s="511"/>
      <c r="F41" s="511"/>
      <c r="G41" s="511"/>
      <c r="H41" s="511"/>
      <c r="I41" s="511"/>
      <c r="J41" s="511"/>
      <c r="K41" s="653">
        <f t="shared" ref="K41:K49" si="6">SUM(C41:J41)</f>
        <v>0</v>
      </c>
      <c r="L41" s="71"/>
      <c r="M41" s="71"/>
      <c r="N41" s="71"/>
      <c r="O41" s="71"/>
    </row>
    <row r="42" spans="1:15">
      <c r="A42" s="1042"/>
      <c r="B42" s="627" t="s">
        <v>245</v>
      </c>
      <c r="C42" s="511"/>
      <c r="D42" s="511"/>
      <c r="E42" s="511"/>
      <c r="F42" s="511"/>
      <c r="G42" s="511"/>
      <c r="H42" s="511"/>
      <c r="I42" s="511"/>
      <c r="J42" s="511"/>
      <c r="K42" s="653">
        <f t="shared" si="6"/>
        <v>0</v>
      </c>
      <c r="L42" s="71"/>
      <c r="M42" s="71"/>
      <c r="N42" s="71"/>
      <c r="O42" s="71"/>
    </row>
    <row r="43" spans="1:15">
      <c r="A43" s="1042"/>
      <c r="B43" s="627" t="s">
        <v>246</v>
      </c>
      <c r="C43" s="511"/>
      <c r="D43" s="511"/>
      <c r="E43" s="511"/>
      <c r="F43" s="511"/>
      <c r="G43" s="511"/>
      <c r="H43" s="511"/>
      <c r="I43" s="511"/>
      <c r="J43" s="511"/>
      <c r="K43" s="653">
        <f t="shared" si="6"/>
        <v>0</v>
      </c>
      <c r="L43" s="71"/>
      <c r="M43" s="71"/>
      <c r="N43" s="71"/>
      <c r="O43" s="71"/>
    </row>
    <row r="44" spans="1:15">
      <c r="A44" s="1042"/>
      <c r="B44" s="627" t="s">
        <v>247</v>
      </c>
      <c r="C44" s="511"/>
      <c r="D44" s="511"/>
      <c r="E44" s="511"/>
      <c r="F44" s="511"/>
      <c r="G44" s="511"/>
      <c r="H44" s="511"/>
      <c r="I44" s="511"/>
      <c r="J44" s="511"/>
      <c r="K44" s="653">
        <f t="shared" si="6"/>
        <v>0</v>
      </c>
      <c r="L44" s="71"/>
      <c r="M44" s="71"/>
      <c r="N44" s="71"/>
      <c r="O44" s="71"/>
    </row>
    <row r="45" spans="1:15">
      <c r="A45" s="1042"/>
      <c r="B45" s="627" t="s">
        <v>248</v>
      </c>
      <c r="C45" s="628"/>
      <c r="D45" s="628"/>
      <c r="E45" s="628"/>
      <c r="F45" s="628"/>
      <c r="G45" s="628"/>
      <c r="H45" s="628"/>
      <c r="I45" s="628"/>
      <c r="J45" s="628"/>
      <c r="K45" s="653">
        <f t="shared" si="6"/>
        <v>0</v>
      </c>
      <c r="L45" s="71"/>
      <c r="M45" s="71"/>
      <c r="N45" s="71"/>
      <c r="O45" s="71"/>
    </row>
    <row r="46" spans="1:15">
      <c r="A46" s="1042"/>
      <c r="B46" s="627" t="s">
        <v>249</v>
      </c>
      <c r="C46" s="628"/>
      <c r="D46" s="628"/>
      <c r="E46" s="628"/>
      <c r="F46" s="628"/>
      <c r="G46" s="628"/>
      <c r="H46" s="628"/>
      <c r="I46" s="628"/>
      <c r="J46" s="628"/>
      <c r="K46" s="653">
        <f t="shared" si="6"/>
        <v>0</v>
      </c>
      <c r="L46" s="71"/>
      <c r="M46" s="71"/>
      <c r="N46" s="71"/>
      <c r="O46" s="71"/>
    </row>
    <row r="47" spans="1:15">
      <c r="A47" s="1042"/>
      <c r="B47" s="627" t="s">
        <v>82</v>
      </c>
      <c r="C47" s="628"/>
      <c r="D47" s="628"/>
      <c r="E47" s="628"/>
      <c r="F47" s="628"/>
      <c r="G47" s="628"/>
      <c r="H47" s="628"/>
      <c r="I47" s="628"/>
      <c r="J47" s="628"/>
      <c r="K47" s="653">
        <f t="shared" si="6"/>
        <v>0</v>
      </c>
      <c r="L47" s="71"/>
      <c r="M47" s="71"/>
      <c r="N47" s="71"/>
      <c r="O47" s="71"/>
    </row>
    <row r="48" spans="1:15">
      <c r="A48" s="1043"/>
      <c r="B48" s="629" t="s">
        <v>260</v>
      </c>
      <c r="C48" s="630">
        <f>SUM(C40:C47)</f>
        <v>0</v>
      </c>
      <c r="D48" s="630">
        <f t="shared" ref="D48:J48" si="7">SUM(D40:D47)</f>
        <v>0</v>
      </c>
      <c r="E48" s="630">
        <f t="shared" si="7"/>
        <v>0</v>
      </c>
      <c r="F48" s="630">
        <f t="shared" si="7"/>
        <v>0</v>
      </c>
      <c r="G48" s="630">
        <f t="shared" si="7"/>
        <v>0</v>
      </c>
      <c r="H48" s="630">
        <f t="shared" si="7"/>
        <v>0</v>
      </c>
      <c r="I48" s="630">
        <f t="shared" si="7"/>
        <v>0</v>
      </c>
      <c r="J48" s="630">
        <f t="shared" si="7"/>
        <v>0</v>
      </c>
      <c r="K48" s="654">
        <f t="shared" si="6"/>
        <v>0</v>
      </c>
      <c r="L48" s="71"/>
      <c r="M48" s="71"/>
      <c r="N48" s="71"/>
      <c r="O48" s="71"/>
    </row>
    <row r="49" spans="1:15">
      <c r="A49" s="1044" t="s">
        <v>264</v>
      </c>
      <c r="B49" s="631" t="s">
        <v>243</v>
      </c>
      <c r="C49" s="511"/>
      <c r="D49" s="511"/>
      <c r="E49" s="511"/>
      <c r="F49" s="511"/>
      <c r="G49" s="511"/>
      <c r="H49" s="511"/>
      <c r="I49" s="511"/>
      <c r="J49" s="511"/>
      <c r="K49" s="653">
        <f t="shared" si="6"/>
        <v>0</v>
      </c>
      <c r="L49" s="71"/>
      <c r="M49" s="71"/>
      <c r="N49" s="71"/>
      <c r="O49" s="71"/>
    </row>
    <row r="50" spans="1:15">
      <c r="A50" s="1042"/>
      <c r="B50" s="627" t="s">
        <v>244</v>
      </c>
      <c r="C50" s="511"/>
      <c r="D50" s="511"/>
      <c r="E50" s="511"/>
      <c r="F50" s="511"/>
      <c r="G50" s="511"/>
      <c r="H50" s="511"/>
      <c r="I50" s="511"/>
      <c r="J50" s="511"/>
      <c r="K50" s="653">
        <f t="shared" ref="K50:K57" si="8">SUM(C50:J50)</f>
        <v>0</v>
      </c>
      <c r="L50" s="71"/>
      <c r="M50" s="71"/>
      <c r="N50" s="71"/>
      <c r="O50" s="71"/>
    </row>
    <row r="51" spans="1:15">
      <c r="A51" s="1042"/>
      <c r="B51" s="627" t="s">
        <v>245</v>
      </c>
      <c r="C51" s="511"/>
      <c r="D51" s="511"/>
      <c r="E51" s="511"/>
      <c r="F51" s="511"/>
      <c r="G51" s="511"/>
      <c r="H51" s="511"/>
      <c r="I51" s="511"/>
      <c r="J51" s="511"/>
      <c r="K51" s="653">
        <f t="shared" si="8"/>
        <v>0</v>
      </c>
      <c r="L51" s="71"/>
      <c r="M51" s="71"/>
      <c r="N51" s="71"/>
      <c r="O51" s="71"/>
    </row>
    <row r="52" spans="1:15">
      <c r="A52" s="1042"/>
      <c r="B52" s="627" t="s">
        <v>246</v>
      </c>
      <c r="C52" s="511"/>
      <c r="D52" s="511"/>
      <c r="E52" s="511"/>
      <c r="F52" s="511"/>
      <c r="G52" s="511"/>
      <c r="H52" s="511"/>
      <c r="I52" s="511"/>
      <c r="J52" s="511"/>
      <c r="K52" s="653">
        <f t="shared" si="8"/>
        <v>0</v>
      </c>
      <c r="L52" s="71"/>
      <c r="M52" s="71"/>
      <c r="N52" s="71"/>
      <c r="O52" s="71"/>
    </row>
    <row r="53" spans="1:15">
      <c r="A53" s="1042"/>
      <c r="B53" s="627" t="s">
        <v>247</v>
      </c>
      <c r="C53" s="511"/>
      <c r="D53" s="511"/>
      <c r="E53" s="511"/>
      <c r="F53" s="511"/>
      <c r="G53" s="511"/>
      <c r="H53" s="511"/>
      <c r="I53" s="511"/>
      <c r="J53" s="511"/>
      <c r="K53" s="653">
        <f t="shared" si="8"/>
        <v>0</v>
      </c>
      <c r="L53" s="71"/>
      <c r="M53" s="71"/>
      <c r="N53" s="71"/>
      <c r="O53" s="71"/>
    </row>
    <row r="54" spans="1:15">
      <c r="A54" s="1042"/>
      <c r="B54" s="627" t="s">
        <v>248</v>
      </c>
      <c r="C54" s="628"/>
      <c r="D54" s="628"/>
      <c r="E54" s="628"/>
      <c r="F54" s="628"/>
      <c r="G54" s="628"/>
      <c r="H54" s="628"/>
      <c r="I54" s="628"/>
      <c r="J54" s="628"/>
      <c r="K54" s="653">
        <f t="shared" si="8"/>
        <v>0</v>
      </c>
      <c r="L54" s="71"/>
      <c r="M54" s="71"/>
      <c r="N54" s="71"/>
      <c r="O54" s="71"/>
    </row>
    <row r="55" spans="1:15">
      <c r="A55" s="1042"/>
      <c r="B55" s="627" t="s">
        <v>249</v>
      </c>
      <c r="C55" s="628"/>
      <c r="D55" s="628"/>
      <c r="E55" s="628"/>
      <c r="F55" s="628"/>
      <c r="G55" s="628"/>
      <c r="H55" s="628"/>
      <c r="I55" s="628"/>
      <c r="J55" s="628"/>
      <c r="K55" s="653">
        <f t="shared" si="8"/>
        <v>0</v>
      </c>
      <c r="L55" s="71"/>
      <c r="M55" s="71"/>
      <c r="N55" s="71"/>
      <c r="O55" s="71"/>
    </row>
    <row r="56" spans="1:15">
      <c r="A56" s="1042"/>
      <c r="B56" s="627" t="s">
        <v>82</v>
      </c>
      <c r="C56" s="628"/>
      <c r="D56" s="628"/>
      <c r="E56" s="628"/>
      <c r="F56" s="628"/>
      <c r="G56" s="628"/>
      <c r="H56" s="628"/>
      <c r="I56" s="628"/>
      <c r="J56" s="628"/>
      <c r="K56" s="653">
        <f>SUM(C56:J56)</f>
        <v>0</v>
      </c>
      <c r="L56" s="71"/>
      <c r="M56" s="71"/>
      <c r="N56" s="71"/>
      <c r="O56" s="71"/>
    </row>
    <row r="57" spans="1:15">
      <c r="A57" s="1043"/>
      <c r="B57" s="629" t="s">
        <v>260</v>
      </c>
      <c r="C57" s="630">
        <f>SUM(C49:C56)</f>
        <v>0</v>
      </c>
      <c r="D57" s="630">
        <f t="shared" ref="D57:J57" si="9">SUM(D49:D56)</f>
        <v>0</v>
      </c>
      <c r="E57" s="630">
        <f t="shared" si="9"/>
        <v>0</v>
      </c>
      <c r="F57" s="630">
        <f t="shared" si="9"/>
        <v>0</v>
      </c>
      <c r="G57" s="630">
        <f t="shared" si="9"/>
        <v>0</v>
      </c>
      <c r="H57" s="630">
        <f t="shared" si="9"/>
        <v>0</v>
      </c>
      <c r="I57" s="630">
        <f t="shared" si="9"/>
        <v>0</v>
      </c>
      <c r="J57" s="630">
        <f t="shared" si="9"/>
        <v>0</v>
      </c>
      <c r="K57" s="654">
        <f t="shared" si="8"/>
        <v>0</v>
      </c>
      <c r="L57" s="71"/>
      <c r="M57" s="71"/>
      <c r="N57" s="71"/>
      <c r="O57" s="71"/>
    </row>
    <row r="58" spans="1:15">
      <c r="A58" s="71"/>
      <c r="B58" s="71"/>
      <c r="C58" s="632"/>
      <c r="D58" s="632"/>
      <c r="E58" s="632"/>
      <c r="F58" s="632"/>
      <c r="G58" s="632"/>
      <c r="H58" s="632"/>
      <c r="I58" s="632"/>
      <c r="J58" s="632"/>
      <c r="K58" s="71"/>
      <c r="L58" s="71"/>
      <c r="M58" s="71"/>
      <c r="N58" s="71"/>
      <c r="O58" s="71"/>
    </row>
    <row r="59" spans="1:15">
      <c r="A59" s="71"/>
      <c r="B59" s="71"/>
      <c r="C59" s="71"/>
      <c r="D59" s="71"/>
      <c r="E59" s="71"/>
      <c r="F59" s="71"/>
      <c r="G59" s="71"/>
      <c r="H59" s="71"/>
      <c r="I59" s="71"/>
      <c r="J59" s="71"/>
      <c r="K59" s="71"/>
      <c r="L59" s="71"/>
      <c r="M59" s="71"/>
      <c r="N59" s="71"/>
      <c r="O59" s="71"/>
    </row>
    <row r="60" spans="1:15">
      <c r="A60" s="232" t="s">
        <v>28</v>
      </c>
      <c r="B60" s="232"/>
      <c r="C60" s="232"/>
      <c r="D60" s="232"/>
      <c r="E60" s="232"/>
      <c r="F60" s="232"/>
      <c r="G60" s="232"/>
      <c r="H60" s="71"/>
      <c r="I60" s="71"/>
      <c r="J60" s="71"/>
      <c r="K60" s="71"/>
      <c r="L60" s="71"/>
      <c r="M60" s="234" t="s">
        <v>139</v>
      </c>
      <c r="N60" s="71"/>
      <c r="O60" s="71"/>
    </row>
    <row r="61" spans="1:15">
      <c r="A61" s="71"/>
      <c r="B61" s="1047"/>
      <c r="C61" s="1051" t="s">
        <v>156</v>
      </c>
      <c r="D61" s="1052"/>
      <c r="E61" s="1052"/>
      <c r="F61" s="1052"/>
      <c r="G61" s="1052"/>
      <c r="H61" s="1053"/>
      <c r="I61" s="1051" t="s">
        <v>251</v>
      </c>
      <c r="J61" s="1052"/>
      <c r="K61" s="1052"/>
      <c r="L61" s="1052"/>
      <c r="M61" s="1054"/>
      <c r="N61" s="71"/>
      <c r="O61" s="71"/>
    </row>
    <row r="62" spans="1:15">
      <c r="A62" s="71"/>
      <c r="B62" s="1048"/>
      <c r="C62" s="633" t="s">
        <v>265</v>
      </c>
      <c r="D62" s="633" t="s">
        <v>266</v>
      </c>
      <c r="E62" s="633" t="s">
        <v>267</v>
      </c>
      <c r="F62" s="633" t="s">
        <v>268</v>
      </c>
      <c r="G62" s="633" t="s">
        <v>269</v>
      </c>
      <c r="H62" s="633" t="s">
        <v>260</v>
      </c>
      <c r="I62" s="633" t="s">
        <v>265</v>
      </c>
      <c r="J62" s="633" t="s">
        <v>266</v>
      </c>
      <c r="K62" s="633" t="s">
        <v>267</v>
      </c>
      <c r="L62" s="633" t="s">
        <v>268</v>
      </c>
      <c r="M62" s="655" t="s">
        <v>269</v>
      </c>
      <c r="N62" s="71"/>
      <c r="O62" s="71"/>
    </row>
    <row r="63" spans="1:15">
      <c r="A63" s="71"/>
      <c r="B63" s="634" t="s">
        <v>270</v>
      </c>
      <c r="C63" s="635">
        <f>SUM(C64:C66)</f>
        <v>0</v>
      </c>
      <c r="D63" s="635">
        <f>SUM(D64:D66)</f>
        <v>0</v>
      </c>
      <c r="E63" s="635">
        <f>SUM(E64:E66)</f>
        <v>0</v>
      </c>
      <c r="F63" s="635">
        <f>SUM(F64:F66)</f>
        <v>0</v>
      </c>
      <c r="G63" s="635">
        <f>SUM(G64:G66)</f>
        <v>0</v>
      </c>
      <c r="H63" s="636">
        <f>SUM(C63:G63)</f>
        <v>0</v>
      </c>
      <c r="I63" s="656">
        <f>IF($H63=0,0,C63/$H63)</f>
        <v>0</v>
      </c>
      <c r="J63" s="656">
        <f t="shared" ref="J63:M63" si="10">IF($H63=0,0,D63/$H63)</f>
        <v>0</v>
      </c>
      <c r="K63" s="656">
        <f t="shared" si="10"/>
        <v>0</v>
      </c>
      <c r="L63" s="656">
        <f t="shared" si="10"/>
        <v>0</v>
      </c>
      <c r="M63" s="657">
        <f t="shared" si="10"/>
        <v>0</v>
      </c>
      <c r="N63" s="71"/>
      <c r="O63" s="71"/>
    </row>
    <row r="64" spans="1:15">
      <c r="A64" s="71"/>
      <c r="B64" s="637" t="s">
        <v>271</v>
      </c>
      <c r="C64" s="638"/>
      <c r="D64" s="638"/>
      <c r="E64" s="638"/>
      <c r="F64" s="638"/>
      <c r="G64" s="638"/>
      <c r="H64" s="636">
        <f t="shared" ref="H64:H72" si="11">SUM(C64:G64)</f>
        <v>0</v>
      </c>
      <c r="I64" s="656">
        <f t="shared" ref="I64:I72" si="12">IF($H64=0,0,C64/$H64)</f>
        <v>0</v>
      </c>
      <c r="J64" s="656">
        <f t="shared" ref="J64:J72" si="13">IF($H64=0,0,D64/$H64)</f>
        <v>0</v>
      </c>
      <c r="K64" s="656">
        <f t="shared" ref="K64:K72" si="14">IF($H64=0,0,E64/$H64)</f>
        <v>0</v>
      </c>
      <c r="L64" s="656">
        <f t="shared" ref="L64:L72" si="15">IF($H64=0,0,F64/$H64)</f>
        <v>0</v>
      </c>
      <c r="M64" s="657">
        <f t="shared" ref="M64:M72" si="16">IF($H64=0,0,G64/$H64)</f>
        <v>0</v>
      </c>
      <c r="N64" s="71"/>
      <c r="O64" s="71"/>
    </row>
    <row r="65" spans="1:54">
      <c r="A65" s="71"/>
      <c r="B65" s="637" t="s">
        <v>272</v>
      </c>
      <c r="C65" s="638"/>
      <c r="D65" s="638"/>
      <c r="E65" s="638"/>
      <c r="F65" s="638"/>
      <c r="G65" s="638"/>
      <c r="H65" s="636">
        <f t="shared" si="11"/>
        <v>0</v>
      </c>
      <c r="I65" s="656">
        <f t="shared" si="12"/>
        <v>0</v>
      </c>
      <c r="J65" s="656">
        <f t="shared" si="13"/>
        <v>0</v>
      </c>
      <c r="K65" s="656">
        <f t="shared" si="14"/>
        <v>0</v>
      </c>
      <c r="L65" s="656">
        <f t="shared" si="15"/>
        <v>0</v>
      </c>
      <c r="M65" s="657">
        <f t="shared" si="16"/>
        <v>0</v>
      </c>
      <c r="N65" s="71"/>
      <c r="O65" s="71"/>
    </row>
    <row r="66" spans="1:54">
      <c r="A66" s="71"/>
      <c r="B66" s="637" t="s">
        <v>273</v>
      </c>
      <c r="C66" s="638"/>
      <c r="D66" s="638"/>
      <c r="E66" s="638"/>
      <c r="F66" s="638"/>
      <c r="G66" s="638"/>
      <c r="H66" s="636">
        <f t="shared" si="11"/>
        <v>0</v>
      </c>
      <c r="I66" s="656">
        <f t="shared" si="12"/>
        <v>0</v>
      </c>
      <c r="J66" s="656">
        <f t="shared" si="13"/>
        <v>0</v>
      </c>
      <c r="K66" s="656">
        <f t="shared" si="14"/>
        <v>0</v>
      </c>
      <c r="L66" s="656">
        <f t="shared" si="15"/>
        <v>0</v>
      </c>
      <c r="M66" s="657">
        <f t="shared" si="16"/>
        <v>0</v>
      </c>
      <c r="N66" s="71"/>
      <c r="O66" s="71"/>
    </row>
    <row r="67" spans="1:54">
      <c r="A67" s="71"/>
      <c r="B67" s="509" t="s">
        <v>274</v>
      </c>
      <c r="C67" s="635">
        <f>SUM(C68:C70)</f>
        <v>0</v>
      </c>
      <c r="D67" s="635">
        <f>SUM(D68:D70)</f>
        <v>0</v>
      </c>
      <c r="E67" s="635">
        <f>SUM(E68:E70)</f>
        <v>0</v>
      </c>
      <c r="F67" s="635">
        <f>SUM(F68:F70)</f>
        <v>0</v>
      </c>
      <c r="G67" s="635">
        <f>SUM(G68:G70)</f>
        <v>0</v>
      </c>
      <c r="H67" s="636">
        <f t="shared" si="11"/>
        <v>0</v>
      </c>
      <c r="I67" s="656">
        <f t="shared" si="12"/>
        <v>0</v>
      </c>
      <c r="J67" s="656">
        <f t="shared" si="13"/>
        <v>0</v>
      </c>
      <c r="K67" s="656">
        <f t="shared" si="14"/>
        <v>0</v>
      </c>
      <c r="L67" s="656">
        <f t="shared" si="15"/>
        <v>0</v>
      </c>
      <c r="M67" s="657">
        <f t="shared" si="16"/>
        <v>0</v>
      </c>
      <c r="N67" s="71"/>
      <c r="O67" s="71"/>
    </row>
    <row r="68" spans="1:54">
      <c r="A68" s="71"/>
      <c r="B68" s="658" t="s">
        <v>275</v>
      </c>
      <c r="C68" s="638"/>
      <c r="D68" s="638"/>
      <c r="E68" s="638"/>
      <c r="F68" s="638"/>
      <c r="G68" s="638"/>
      <c r="H68" s="636">
        <f t="shared" si="11"/>
        <v>0</v>
      </c>
      <c r="I68" s="656">
        <f t="shared" si="12"/>
        <v>0</v>
      </c>
      <c r="J68" s="656">
        <f t="shared" si="13"/>
        <v>0</v>
      </c>
      <c r="K68" s="656">
        <f t="shared" si="14"/>
        <v>0</v>
      </c>
      <c r="L68" s="656">
        <f t="shared" si="15"/>
        <v>0</v>
      </c>
      <c r="M68" s="657">
        <f t="shared" si="16"/>
        <v>0</v>
      </c>
      <c r="N68" s="71"/>
      <c r="O68" s="71"/>
    </row>
    <row r="69" spans="1:54">
      <c r="A69" s="71"/>
      <c r="B69" s="658" t="s">
        <v>276</v>
      </c>
      <c r="C69" s="638"/>
      <c r="D69" s="638"/>
      <c r="E69" s="638"/>
      <c r="F69" s="638"/>
      <c r="G69" s="638"/>
      <c r="H69" s="636">
        <f t="shared" si="11"/>
        <v>0</v>
      </c>
      <c r="I69" s="656">
        <f t="shared" si="12"/>
        <v>0</v>
      </c>
      <c r="J69" s="656">
        <f t="shared" si="13"/>
        <v>0</v>
      </c>
      <c r="K69" s="656">
        <f t="shared" si="14"/>
        <v>0</v>
      </c>
      <c r="L69" s="656">
        <f t="shared" si="15"/>
        <v>0</v>
      </c>
      <c r="M69" s="657">
        <f t="shared" si="16"/>
        <v>0</v>
      </c>
      <c r="N69" s="71"/>
      <c r="O69" s="71"/>
    </row>
    <row r="70" spans="1:54">
      <c r="A70" s="71"/>
      <c r="B70" s="658" t="s">
        <v>277</v>
      </c>
      <c r="C70" s="638"/>
      <c r="D70" s="638"/>
      <c r="E70" s="638"/>
      <c r="F70" s="638"/>
      <c r="G70" s="638"/>
      <c r="H70" s="636">
        <f t="shared" si="11"/>
        <v>0</v>
      </c>
      <c r="I70" s="656">
        <f t="shared" si="12"/>
        <v>0</v>
      </c>
      <c r="J70" s="656">
        <f t="shared" si="13"/>
        <v>0</v>
      </c>
      <c r="K70" s="656">
        <f t="shared" si="14"/>
        <v>0</v>
      </c>
      <c r="L70" s="656">
        <f t="shared" si="15"/>
        <v>0</v>
      </c>
      <c r="M70" s="657">
        <f t="shared" si="16"/>
        <v>0</v>
      </c>
      <c r="N70" s="71"/>
      <c r="O70" s="71"/>
    </row>
    <row r="71" spans="1:54">
      <c r="A71" s="71"/>
      <c r="B71" s="659" t="s">
        <v>278</v>
      </c>
      <c r="C71" s="638"/>
      <c r="D71" s="638"/>
      <c r="E71" s="638"/>
      <c r="F71" s="638"/>
      <c r="G71" s="638"/>
      <c r="H71" s="636">
        <f t="shared" si="11"/>
        <v>0</v>
      </c>
      <c r="I71" s="656">
        <f t="shared" si="12"/>
        <v>0</v>
      </c>
      <c r="J71" s="656">
        <f t="shared" si="13"/>
        <v>0</v>
      </c>
      <c r="K71" s="656">
        <f t="shared" si="14"/>
        <v>0</v>
      </c>
      <c r="L71" s="656">
        <f t="shared" si="15"/>
        <v>0</v>
      </c>
      <c r="M71" s="657">
        <f t="shared" si="16"/>
        <v>0</v>
      </c>
      <c r="N71" s="71"/>
      <c r="O71" s="71"/>
    </row>
    <row r="72" spans="1:54">
      <c r="A72" s="71"/>
      <c r="B72" s="660" t="s">
        <v>260</v>
      </c>
      <c r="C72" s="661">
        <f>C63+C67+C71</f>
        <v>0</v>
      </c>
      <c r="D72" s="661">
        <f>D63+D67+D71</f>
        <v>0</v>
      </c>
      <c r="E72" s="661">
        <f>E63+E67+E71</f>
        <v>0</v>
      </c>
      <c r="F72" s="661">
        <f>F63+F67+F71</f>
        <v>0</v>
      </c>
      <c r="G72" s="661">
        <f>G63+G67+G71</f>
        <v>0</v>
      </c>
      <c r="H72" s="662">
        <f t="shared" si="11"/>
        <v>0</v>
      </c>
      <c r="I72" s="686">
        <f t="shared" si="12"/>
        <v>0</v>
      </c>
      <c r="J72" s="686">
        <f t="shared" si="13"/>
        <v>0</v>
      </c>
      <c r="K72" s="686">
        <f t="shared" si="14"/>
        <v>0</v>
      </c>
      <c r="L72" s="686">
        <f t="shared" si="15"/>
        <v>0</v>
      </c>
      <c r="M72" s="687">
        <f t="shared" si="16"/>
        <v>0</v>
      </c>
      <c r="N72" s="71"/>
      <c r="O72" s="71"/>
    </row>
    <row r="73" spans="1:54">
      <c r="A73" s="71"/>
      <c r="B73" s="71"/>
      <c r="C73" s="71"/>
      <c r="D73" s="71"/>
      <c r="E73" s="71"/>
      <c r="F73" s="71"/>
      <c r="G73" s="71"/>
      <c r="H73" s="71"/>
      <c r="I73" s="71"/>
      <c r="J73" s="71"/>
      <c r="K73" s="71"/>
      <c r="L73" s="71"/>
      <c r="M73" s="71"/>
      <c r="N73" s="71"/>
      <c r="O73" s="71"/>
    </row>
    <row r="74" spans="1:54">
      <c r="A74" s="71"/>
      <c r="B74" s="71"/>
      <c r="C74" s="71"/>
      <c r="D74" s="71"/>
      <c r="E74" s="71"/>
      <c r="F74" s="71"/>
      <c r="G74" s="71"/>
      <c r="H74" s="71"/>
      <c r="I74" s="71"/>
      <c r="J74" s="71"/>
      <c r="K74" s="71"/>
      <c r="L74" s="71"/>
      <c r="M74" s="71"/>
      <c r="N74" s="71"/>
      <c r="O74" s="71"/>
    </row>
    <row r="75" spans="1:54">
      <c r="A75" s="232" t="s">
        <v>279</v>
      </c>
      <c r="B75" s="71"/>
      <c r="C75" s="71"/>
      <c r="D75" s="71"/>
      <c r="E75" s="71"/>
      <c r="F75" s="71"/>
      <c r="G75" s="71"/>
      <c r="H75" s="71"/>
      <c r="I75" s="71"/>
      <c r="J75" s="71"/>
      <c r="K75" s="71"/>
      <c r="L75" s="71"/>
      <c r="M75" s="234" t="s">
        <v>139</v>
      </c>
      <c r="N75" s="71"/>
      <c r="O75" s="71"/>
    </row>
    <row r="76" spans="1:54">
      <c r="A76" s="71"/>
      <c r="B76" s="1049"/>
      <c r="C76" s="1058" t="s">
        <v>280</v>
      </c>
      <c r="D76" s="1058"/>
      <c r="E76" s="1058"/>
      <c r="F76" s="1059"/>
      <c r="G76" s="1049" t="s">
        <v>281</v>
      </c>
      <c r="H76" s="1060"/>
      <c r="I76" s="1060"/>
      <c r="J76" s="1060"/>
      <c r="K76" s="1061"/>
      <c r="L76" s="1049" t="s">
        <v>282</v>
      </c>
      <c r="M76" s="1060"/>
      <c r="N76" s="1060"/>
      <c r="O76" s="1061"/>
    </row>
    <row r="77" spans="1:54">
      <c r="A77" s="71"/>
      <c r="B77" s="1050"/>
      <c r="C77" s="74" t="s">
        <v>283</v>
      </c>
      <c r="D77" s="664" t="s">
        <v>284</v>
      </c>
      <c r="E77" s="74" t="s">
        <v>285</v>
      </c>
      <c r="F77" s="75" t="s">
        <v>286</v>
      </c>
      <c r="G77" s="102" t="s">
        <v>287</v>
      </c>
      <c r="H77" s="664" t="s">
        <v>156</v>
      </c>
      <c r="I77" s="664" t="s">
        <v>157</v>
      </c>
      <c r="J77" s="664" t="s">
        <v>288</v>
      </c>
      <c r="K77" s="75" t="s">
        <v>286</v>
      </c>
      <c r="L77" s="102" t="s">
        <v>289</v>
      </c>
      <c r="M77" s="664" t="s">
        <v>156</v>
      </c>
      <c r="N77" s="688" t="s">
        <v>157</v>
      </c>
      <c r="O77" s="75" t="s">
        <v>286</v>
      </c>
    </row>
    <row r="78" spans="1:54">
      <c r="A78" s="71"/>
      <c r="B78" s="663" t="s">
        <v>290</v>
      </c>
      <c r="C78" s="1183"/>
      <c r="D78" s="665"/>
      <c r="E78" s="82"/>
      <c r="F78" s="912">
        <f>IFERROR(D78/('表1-1 资产配置状况'!$C$6-'表1-1 资产配置状况'!$D$134-'表1-1 资产配置状况'!$E$134),0)</f>
        <v>0</v>
      </c>
      <c r="G78" s="666"/>
      <c r="H78" s="665"/>
      <c r="I78" s="665"/>
      <c r="J78" s="664" t="s">
        <v>291</v>
      </c>
      <c r="K78" s="689">
        <f>IFERROR(H78/('表1-1 资产配置状况'!$C$6-'表1-1 资产配置状况'!$D$134-'表1-1 资产配置状况'!$E$134),0)</f>
        <v>0</v>
      </c>
      <c r="L78" s="666"/>
      <c r="M78" s="665"/>
      <c r="N78" s="690"/>
      <c r="O78" s="689">
        <f>IFERROR(M78/('表1-1 资产配置状况'!$C$6-'表1-1 资产配置状况'!$D$134-'表1-1 资产配置状况'!$E$134),0)</f>
        <v>0</v>
      </c>
      <c r="BB78" s="951" t="s">
        <v>703</v>
      </c>
    </row>
    <row r="79" spans="1:54">
      <c r="A79" s="71"/>
      <c r="B79" s="663" t="s">
        <v>292</v>
      </c>
      <c r="C79" s="1183"/>
      <c r="D79" s="665"/>
      <c r="E79" s="82"/>
      <c r="F79" s="912">
        <f>IFERROR(D79/('表1-1 资产配置状况'!$C$6-'表1-1 资产配置状况'!$D$134-'表1-1 资产配置状况'!$E$134),0)</f>
        <v>0</v>
      </c>
      <c r="G79" s="666"/>
      <c r="H79" s="665"/>
      <c r="I79" s="665"/>
      <c r="J79" s="664" t="s">
        <v>149</v>
      </c>
      <c r="K79" s="689">
        <f>IFERROR(H79/('表1-1 资产配置状况'!$C$6-'表1-1 资产配置状况'!$D$134-'表1-1 资产配置状况'!$E$134),0)</f>
        <v>0</v>
      </c>
      <c r="L79" s="666"/>
      <c r="M79" s="665"/>
      <c r="N79" s="690"/>
      <c r="O79" s="689">
        <f>IFERROR(M79/('表1-1 资产配置状况'!$C$6-'表1-1 资产配置状况'!$D$134-'表1-1 资产配置状况'!$E$134),0)</f>
        <v>0</v>
      </c>
      <c r="BB79" s="951" t="s">
        <v>665</v>
      </c>
    </row>
    <row r="80" spans="1:54">
      <c r="A80" s="71"/>
      <c r="B80" s="663" t="s">
        <v>293</v>
      </c>
      <c r="C80" s="1183"/>
      <c r="D80" s="665"/>
      <c r="E80" s="82"/>
      <c r="F80" s="912">
        <f>IFERROR(D80/('表1-1 资产配置状况'!$C$6-'表1-1 资产配置状况'!$D$134-'表1-1 资产配置状况'!$E$134),0)</f>
        <v>0</v>
      </c>
      <c r="G80" s="666"/>
      <c r="H80" s="665"/>
      <c r="I80" s="665"/>
      <c r="J80" s="664" t="s">
        <v>149</v>
      </c>
      <c r="K80" s="689">
        <f>IFERROR(H80/('表1-1 资产配置状况'!$C$6-'表1-1 资产配置状况'!$D$134-'表1-1 资产配置状况'!$E$134),0)</f>
        <v>0</v>
      </c>
      <c r="L80" s="666"/>
      <c r="M80" s="665"/>
      <c r="N80" s="690"/>
      <c r="O80" s="689">
        <f>IFERROR(M80/('表1-1 资产配置状况'!$C$6-'表1-1 资产配置状况'!$D$134-'表1-1 资产配置状况'!$E$134),0)</f>
        <v>0</v>
      </c>
      <c r="BB80" s="951" t="s">
        <v>666</v>
      </c>
    </row>
    <row r="81" spans="1:54">
      <c r="A81" s="71"/>
      <c r="B81" s="663" t="s">
        <v>294</v>
      </c>
      <c r="C81" s="1183"/>
      <c r="D81" s="665"/>
      <c r="E81" s="82"/>
      <c r="F81" s="912">
        <f>IFERROR(D81/('表1-1 资产配置状况'!$C$6-'表1-1 资产配置状况'!$D$134-'表1-1 资产配置状况'!$E$134),0)</f>
        <v>0</v>
      </c>
      <c r="G81" s="666"/>
      <c r="H81" s="665"/>
      <c r="I81" s="665"/>
      <c r="J81" s="664" t="s">
        <v>149</v>
      </c>
      <c r="K81" s="689">
        <f>IFERROR(H81/('表1-1 资产配置状况'!$C$6-'表1-1 资产配置状况'!$D$134-'表1-1 资产配置状况'!$E$134),0)</f>
        <v>0</v>
      </c>
      <c r="L81" s="666"/>
      <c r="M81" s="665"/>
      <c r="N81" s="690"/>
      <c r="O81" s="689">
        <f>IFERROR(M81/('表1-1 资产配置状况'!$C$6-'表1-1 资产配置状况'!$D$134-'表1-1 资产配置状况'!$E$134),0)</f>
        <v>0</v>
      </c>
      <c r="BB81" s="951" t="s">
        <v>667</v>
      </c>
    </row>
    <row r="82" spans="1:54">
      <c r="A82" s="71"/>
      <c r="B82" s="663" t="s">
        <v>295</v>
      </c>
      <c r="C82" s="1183"/>
      <c r="D82" s="665"/>
      <c r="E82" s="82"/>
      <c r="F82" s="912">
        <f>IFERROR(D82/('表1-1 资产配置状况'!$C$6-'表1-1 资产配置状况'!$D$134-'表1-1 资产配置状况'!$E$134),0)</f>
        <v>0</v>
      </c>
      <c r="G82" s="666"/>
      <c r="H82" s="665"/>
      <c r="I82" s="665"/>
      <c r="J82" s="664" t="s">
        <v>149</v>
      </c>
      <c r="K82" s="689">
        <f>IFERROR(H82/('表1-1 资产配置状况'!$C$6-'表1-1 资产配置状况'!$D$134-'表1-1 资产配置状况'!$E$134),0)</f>
        <v>0</v>
      </c>
      <c r="L82" s="666"/>
      <c r="M82" s="665"/>
      <c r="N82" s="690"/>
      <c r="O82" s="689">
        <f>IFERROR(M82/('表1-1 资产配置状况'!$C$6-'表1-1 资产配置状况'!$D$134-'表1-1 资产配置状况'!$E$134),0)</f>
        <v>0</v>
      </c>
      <c r="BB82" s="951" t="s">
        <v>668</v>
      </c>
    </row>
    <row r="83" spans="1:54" ht="17.25" thickBot="1">
      <c r="A83" s="71"/>
      <c r="B83" s="667" t="s">
        <v>296</v>
      </c>
      <c r="C83" s="1032"/>
      <c r="D83" s="1032"/>
      <c r="E83" s="1032"/>
      <c r="F83" s="1033"/>
      <c r="G83" s="668" t="s">
        <v>260</v>
      </c>
      <c r="H83" s="669">
        <f>SUM(H78:H82)</f>
        <v>0</v>
      </c>
      <c r="I83" s="669">
        <f>SUM(I78:I82)</f>
        <v>0</v>
      </c>
      <c r="J83" s="691"/>
      <c r="K83" s="692">
        <f>SUM(K78:K82)</f>
        <v>0</v>
      </c>
      <c r="L83" s="668" t="s">
        <v>260</v>
      </c>
      <c r="M83" s="693">
        <f>SUM(M78:M82)</f>
        <v>0</v>
      </c>
      <c r="N83" s="693">
        <f>SUM(N78:N82)</f>
        <v>0</v>
      </c>
      <c r="O83" s="694">
        <f>SUM(O78:O82)</f>
        <v>0</v>
      </c>
      <c r="BB83" s="951" t="s">
        <v>669</v>
      </c>
    </row>
    <row r="84" spans="1:54">
      <c r="A84" s="71"/>
      <c r="B84" s="670"/>
      <c r="C84" s="632"/>
      <c r="D84" s="632"/>
      <c r="E84" s="632"/>
      <c r="F84" s="632"/>
      <c r="G84" s="671"/>
      <c r="H84" s="71"/>
      <c r="I84" s="71"/>
      <c r="J84" s="71"/>
      <c r="K84" s="71"/>
      <c r="L84" s="71"/>
      <c r="M84" s="71"/>
      <c r="N84" s="71"/>
      <c r="O84" s="71"/>
      <c r="BB84" s="951" t="s">
        <v>670</v>
      </c>
    </row>
    <row r="85" spans="1:54">
      <c r="A85" s="71"/>
      <c r="B85" s="71"/>
      <c r="C85" s="71"/>
      <c r="D85" s="71"/>
      <c r="E85" s="71"/>
      <c r="F85" s="71"/>
      <c r="G85" s="71"/>
      <c r="H85" s="71"/>
      <c r="I85" s="71"/>
      <c r="J85" s="71"/>
      <c r="K85" s="71"/>
      <c r="L85" s="71"/>
      <c r="M85" s="71"/>
      <c r="N85" s="71"/>
      <c r="O85" s="71"/>
      <c r="BB85" s="951" t="s">
        <v>671</v>
      </c>
    </row>
    <row r="86" spans="1:54">
      <c r="A86" s="232" t="s">
        <v>297</v>
      </c>
      <c r="B86" s="71"/>
      <c r="C86" s="71"/>
      <c r="D86" s="71"/>
      <c r="E86" s="71"/>
      <c r="F86" s="234" t="s">
        <v>139</v>
      </c>
      <c r="G86" s="71"/>
      <c r="H86" s="71"/>
      <c r="I86" s="71"/>
      <c r="J86" s="71"/>
      <c r="K86" s="71"/>
      <c r="L86" s="71"/>
      <c r="M86" s="71"/>
      <c r="N86" s="71"/>
      <c r="O86" s="71"/>
      <c r="BB86" s="951" t="s">
        <v>672</v>
      </c>
    </row>
    <row r="87" spans="1:54">
      <c r="A87" s="71"/>
      <c r="B87" s="1034" t="s">
        <v>10</v>
      </c>
      <c r="C87" s="1035"/>
      <c r="D87" s="672" t="s">
        <v>157</v>
      </c>
      <c r="E87" s="673" t="s">
        <v>298</v>
      </c>
      <c r="F87" s="674" t="s">
        <v>299</v>
      </c>
      <c r="G87" s="71"/>
      <c r="H87" s="71"/>
      <c r="I87" s="71"/>
      <c r="J87" s="71"/>
      <c r="K87" s="71"/>
      <c r="L87" s="71"/>
      <c r="M87" s="71"/>
      <c r="N87" s="71"/>
      <c r="O87" s="71"/>
      <c r="BB87" s="951" t="s">
        <v>673</v>
      </c>
    </row>
    <row r="88" spans="1:54">
      <c r="A88" s="71"/>
      <c r="B88" s="1036" t="s">
        <v>300</v>
      </c>
      <c r="C88" s="1037"/>
      <c r="D88" s="675"/>
      <c r="E88" s="676" t="s">
        <v>135</v>
      </c>
      <c r="F88" s="677" t="s">
        <v>135</v>
      </c>
      <c r="G88" s="71"/>
      <c r="H88" s="71"/>
      <c r="I88" s="71"/>
      <c r="J88" s="71"/>
      <c r="K88" s="71"/>
      <c r="L88" s="71"/>
      <c r="M88" s="71"/>
      <c r="N88" s="71"/>
      <c r="O88" s="71"/>
      <c r="BB88" s="951" t="s">
        <v>674</v>
      </c>
    </row>
    <row r="89" spans="1:54">
      <c r="A89" s="71"/>
      <c r="B89" s="1024" t="s">
        <v>301</v>
      </c>
      <c r="C89" s="14" t="s">
        <v>302</v>
      </c>
      <c r="D89" s="678">
        <f>D88-E89</f>
        <v>0</v>
      </c>
      <c r="E89" s="679"/>
      <c r="F89" s="680">
        <f>IFERROR(-E89/'表1-1 资产配置状况'!D7,0)</f>
        <v>0</v>
      </c>
      <c r="G89" s="71"/>
      <c r="H89" s="71"/>
      <c r="I89" s="71"/>
      <c r="J89" s="71"/>
      <c r="K89" s="71"/>
      <c r="L89" s="71"/>
      <c r="M89" s="71"/>
      <c r="N89" s="71"/>
      <c r="O89" s="71"/>
      <c r="BB89" s="951" t="s">
        <v>675</v>
      </c>
    </row>
    <row r="90" spans="1:54">
      <c r="A90" s="71"/>
      <c r="B90" s="1025"/>
      <c r="C90" s="14" t="s">
        <v>303</v>
      </c>
      <c r="D90" s="678">
        <f>D88-E90</f>
        <v>0</v>
      </c>
      <c r="E90" s="679"/>
      <c r="F90" s="680">
        <f>IFERROR(-E90/'表1-1 资产配置状况'!D7,0)</f>
        <v>0</v>
      </c>
      <c r="G90" s="71"/>
      <c r="H90" s="71"/>
      <c r="I90" s="71"/>
      <c r="J90" s="71"/>
      <c r="K90" s="71"/>
      <c r="L90" s="71"/>
      <c r="M90" s="71"/>
      <c r="N90" s="71"/>
      <c r="O90" s="71"/>
      <c r="BB90" s="951" t="s">
        <v>676</v>
      </c>
    </row>
    <row r="91" spans="1:54">
      <c r="A91" s="71"/>
      <c r="B91" s="1026"/>
      <c r="C91" s="681" t="s">
        <v>304</v>
      </c>
      <c r="D91" s="682">
        <f>D88-E91</f>
        <v>0</v>
      </c>
      <c r="E91" s="683"/>
      <c r="F91" s="684">
        <f>IFERROR(-E91/'表1-1 资产配置状况'!D7,0)</f>
        <v>0</v>
      </c>
      <c r="G91" s="71"/>
      <c r="H91" s="71"/>
      <c r="I91" s="71"/>
      <c r="J91" s="71"/>
      <c r="K91" s="71"/>
      <c r="L91" s="71"/>
      <c r="M91" s="71"/>
      <c r="N91" s="71"/>
      <c r="O91" s="71"/>
      <c r="BB91" s="951" t="s">
        <v>677</v>
      </c>
    </row>
    <row r="92" spans="1:54">
      <c r="A92" s="71"/>
      <c r="B92" s="71"/>
      <c r="C92" s="71"/>
      <c r="D92" s="685"/>
      <c r="E92" s="685"/>
      <c r="F92" s="71"/>
      <c r="G92" s="71"/>
      <c r="H92" s="71"/>
      <c r="I92" s="71"/>
      <c r="J92" s="71"/>
      <c r="K92" s="71"/>
      <c r="L92" s="71"/>
      <c r="M92" s="71"/>
      <c r="N92" s="71"/>
      <c r="O92" s="71"/>
      <c r="BB92" s="951" t="s">
        <v>678</v>
      </c>
    </row>
    <row r="93" spans="1:54">
      <c r="A93" s="71"/>
      <c r="B93" s="71"/>
      <c r="C93" s="71"/>
      <c r="D93" s="685"/>
      <c r="E93" s="71"/>
      <c r="F93" s="71"/>
      <c r="G93" s="71"/>
      <c r="H93" s="71"/>
      <c r="I93" s="71"/>
      <c r="J93" s="71"/>
      <c r="K93" s="71"/>
      <c r="L93" s="71"/>
      <c r="M93" s="71"/>
      <c r="N93" s="71"/>
      <c r="O93" s="71"/>
      <c r="BB93" s="951" t="s">
        <v>679</v>
      </c>
    </row>
    <row r="94" spans="1:54">
      <c r="BB94" s="951" t="s">
        <v>680</v>
      </c>
    </row>
    <row r="95" spans="1:54">
      <c r="BB95" s="951" t="s">
        <v>681</v>
      </c>
    </row>
    <row r="96" spans="1:54">
      <c r="BB96" s="951" t="s">
        <v>682</v>
      </c>
    </row>
    <row r="97" spans="54:54">
      <c r="BB97" s="951" t="s">
        <v>683</v>
      </c>
    </row>
    <row r="98" spans="54:54">
      <c r="BB98" s="951" t="s">
        <v>684</v>
      </c>
    </row>
    <row r="99" spans="54:54">
      <c r="BB99" s="951" t="s">
        <v>685</v>
      </c>
    </row>
    <row r="100" spans="54:54">
      <c r="BB100" s="951" t="s">
        <v>686</v>
      </c>
    </row>
    <row r="101" spans="54:54">
      <c r="BB101" s="951" t="s">
        <v>687</v>
      </c>
    </row>
    <row r="102" spans="54:54">
      <c r="BB102" s="951" t="s">
        <v>688</v>
      </c>
    </row>
    <row r="103" spans="54:54">
      <c r="BB103" s="951" t="s">
        <v>689</v>
      </c>
    </row>
    <row r="104" spans="54:54">
      <c r="BB104" s="951" t="s">
        <v>690</v>
      </c>
    </row>
    <row r="105" spans="54:54">
      <c r="BB105" s="951" t="s">
        <v>691</v>
      </c>
    </row>
    <row r="106" spans="54:54">
      <c r="BB106" s="951" t="s">
        <v>692</v>
      </c>
    </row>
    <row r="107" spans="54:54">
      <c r="BB107" s="951" t="s">
        <v>693</v>
      </c>
    </row>
    <row r="108" spans="54:54">
      <c r="BB108" s="951" t="s">
        <v>694</v>
      </c>
    </row>
    <row r="109" spans="54:54">
      <c r="BB109" s="951" t="s">
        <v>695</v>
      </c>
    </row>
    <row r="110" spans="54:54">
      <c r="BB110" s="951" t="s">
        <v>696</v>
      </c>
    </row>
    <row r="111" spans="54:54">
      <c r="BB111" s="951" t="s">
        <v>697</v>
      </c>
    </row>
    <row r="112" spans="54:54">
      <c r="BB112" s="951" t="s">
        <v>698</v>
      </c>
    </row>
    <row r="113" spans="54:54">
      <c r="BB113" s="951" t="s">
        <v>699</v>
      </c>
    </row>
    <row r="114" spans="54:54">
      <c r="BB114" s="951" t="s">
        <v>700</v>
      </c>
    </row>
    <row r="115" spans="54:54">
      <c r="BB115" s="951" t="s">
        <v>701</v>
      </c>
    </row>
    <row r="116" spans="54:54">
      <c r="BB116" s="951" t="s">
        <v>702</v>
      </c>
    </row>
  </sheetData>
  <sheetProtection formatCells="0" formatColumns="0" formatRows="0"/>
  <protectedRanges>
    <protectedRange sqref="D88:E91" name="区域7" securityDescriptor=""/>
    <protectedRange sqref="G78:J82 L78:N82 F83:I83 F84:G84 C78:E84" name="区域6" securityDescriptor=""/>
    <protectedRange sqref="C63:G71" name="区域5" securityDescriptor=""/>
    <protectedRange sqref="C40:J47 C49:J56" name="区域4" securityDescriptor=""/>
    <protectedRange sqref="A2:H2" name="区域1" securityDescriptor=""/>
    <protectedRange sqref="C6:J12" name="区域2" securityDescriptor=""/>
    <protectedRange sqref="E29:E33 C29:C33" name="区域3" securityDescriptor=""/>
  </protectedRanges>
  <mergeCells count="22">
    <mergeCell ref="A1:M1"/>
    <mergeCell ref="C4:J4"/>
    <mergeCell ref="C76:F76"/>
    <mergeCell ref="G76:K76"/>
    <mergeCell ref="L76:O76"/>
    <mergeCell ref="C38:K38"/>
    <mergeCell ref="B89:B91"/>
    <mergeCell ref="K4:K5"/>
    <mergeCell ref="A38:B39"/>
    <mergeCell ref="C83:F83"/>
    <mergeCell ref="B87:C87"/>
    <mergeCell ref="B88:C88"/>
    <mergeCell ref="A4:A5"/>
    <mergeCell ref="A6:A14"/>
    <mergeCell ref="A15:A23"/>
    <mergeCell ref="A40:A48"/>
    <mergeCell ref="A49:A57"/>
    <mergeCell ref="B4:B5"/>
    <mergeCell ref="B61:B62"/>
    <mergeCell ref="B76:B77"/>
    <mergeCell ref="C61:H61"/>
    <mergeCell ref="I61:M61"/>
  </mergeCells>
  <phoneticPr fontId="45" type="noConversion"/>
  <dataValidations count="3">
    <dataValidation showInputMessage="1" showErrorMessage="1" sqref="H2"/>
    <dataValidation type="list" allowBlank="1" showInputMessage="1" showErrorMessage="1" sqref="J78:J82">
      <formula1>"是,否"</formula1>
    </dataValidation>
    <dataValidation type="list" allowBlank="1" showInputMessage="1" showErrorMessage="1" sqref="C78:C82">
      <formula1>$BB$78:$BB$116</formula1>
    </dataValidation>
  </dataValidations>
  <printOptions horizontalCentered="1"/>
  <pageMargins left="0.70833333333333304" right="0.70833333333333304" top="0.74791666666666701" bottom="0.74791666666666701" header="0.31458333333333299" footer="0.31458333333333299"/>
  <pageSetup paperSize="9" scale="48" fitToHeight="2" orientation="landscape" r:id="rId1"/>
  <headerFooter>
    <oddFooter>&amp;C第 &amp;P 页，共 &amp;N 页</oddFooter>
  </headerFooter>
  <rowBreaks count="1" manualBreakCount="1">
    <brk id="58" max="14" man="1"/>
  </rowBreaks>
  <drawing r:id="rId2"/>
</worksheet>
</file>

<file path=xl/worksheets/sheet9.xml><?xml version="1.0" encoding="utf-8"?>
<worksheet xmlns="http://schemas.openxmlformats.org/spreadsheetml/2006/main" xmlns:r="http://schemas.openxmlformats.org/officeDocument/2006/relationships">
  <sheetPr>
    <pageSetUpPr fitToPage="1"/>
  </sheetPr>
  <dimension ref="A1:N47"/>
  <sheetViews>
    <sheetView view="pageBreakPreview" topLeftCell="A19" zoomScale="70" zoomScaleNormal="90" zoomScaleSheetLayoutView="70" workbookViewId="0">
      <selection activeCell="A13" sqref="A13"/>
    </sheetView>
  </sheetViews>
  <sheetFormatPr defaultColWidth="9" defaultRowHeight="16.5"/>
  <cols>
    <col min="1" max="1" width="30.125" customWidth="1"/>
    <col min="2" max="2" width="19.125" customWidth="1"/>
    <col min="3" max="3" width="18.375" customWidth="1"/>
    <col min="4" max="4" width="15.375" customWidth="1"/>
    <col min="5" max="5" width="16.625" customWidth="1"/>
    <col min="6" max="6" width="14.875" customWidth="1"/>
    <col min="7" max="7" width="17" customWidth="1"/>
    <col min="8" max="8" width="15" customWidth="1"/>
    <col min="9" max="9" width="13.875" customWidth="1"/>
    <col min="10" max="10" width="18.125" customWidth="1"/>
    <col min="11" max="11" width="16.5" customWidth="1"/>
    <col min="12" max="12" width="18.5" customWidth="1"/>
    <col min="13" max="13" width="18" customWidth="1"/>
    <col min="15" max="16384" width="9" style="71"/>
  </cols>
  <sheetData>
    <row r="1" spans="1:14" ht="24.75">
      <c r="A1" s="1022" t="s">
        <v>30</v>
      </c>
      <c r="B1" s="1022"/>
      <c r="C1" s="1022"/>
      <c r="D1" s="1022"/>
      <c r="E1" s="1022"/>
      <c r="F1" s="1022"/>
      <c r="G1" s="1022"/>
      <c r="H1" s="1022"/>
      <c r="I1" s="1022"/>
      <c r="J1" s="1022"/>
      <c r="K1" s="1022"/>
      <c r="L1" s="1022"/>
      <c r="M1" s="1022"/>
      <c r="N1" s="71"/>
    </row>
    <row r="2" spans="1:14">
      <c r="A2" s="232" t="str">
        <f>'表1-1 资产配置状况'!A2</f>
        <v>公司名称：</v>
      </c>
      <c r="B2" s="502"/>
      <c r="C2" s="931" t="str">
        <f>封面!$D$21</f>
        <v xml:space="preserve"> 年 月 日</v>
      </c>
      <c r="D2" s="671"/>
      <c r="E2" s="671"/>
      <c r="F2" s="671"/>
      <c r="G2" s="671"/>
      <c r="H2" s="671"/>
      <c r="I2" s="71"/>
      <c r="J2" s="71"/>
      <c r="K2" s="71"/>
      <c r="L2" s="71"/>
      <c r="M2" s="71"/>
      <c r="N2" s="71"/>
    </row>
    <row r="3" spans="1:14">
      <c r="A3" s="503" t="s">
        <v>31</v>
      </c>
      <c r="B3" s="502"/>
      <c r="C3" s="71"/>
      <c r="D3" s="71"/>
      <c r="E3" s="71"/>
      <c r="F3" s="71"/>
      <c r="G3" s="71"/>
      <c r="H3" s="234"/>
      <c r="I3" s="234"/>
      <c r="J3" s="71"/>
      <c r="K3" s="71"/>
      <c r="L3" s="71"/>
      <c r="M3" s="234"/>
      <c r="N3" s="234" t="s">
        <v>139</v>
      </c>
    </row>
    <row r="4" spans="1:14">
      <c r="A4" s="1067" t="s">
        <v>305</v>
      </c>
      <c r="B4" s="1055" t="s">
        <v>306</v>
      </c>
      <c r="C4" s="1056"/>
      <c r="D4" s="1056"/>
      <c r="E4" s="1057"/>
      <c r="F4" s="1073" t="s">
        <v>307</v>
      </c>
      <c r="G4" s="1077" t="s">
        <v>308</v>
      </c>
      <c r="H4" s="1001" t="s">
        <v>309</v>
      </c>
      <c r="I4" s="1001" t="s">
        <v>260</v>
      </c>
      <c r="J4" s="1002" t="s">
        <v>251</v>
      </c>
      <c r="K4" s="1079" t="s">
        <v>310</v>
      </c>
      <c r="L4" s="1081" t="s">
        <v>311</v>
      </c>
      <c r="M4" s="1081" t="s">
        <v>312</v>
      </c>
      <c r="N4" s="1063" t="s">
        <v>313</v>
      </c>
    </row>
    <row r="5" spans="1:14">
      <c r="A5" s="1068"/>
      <c r="B5" s="504" t="s">
        <v>314</v>
      </c>
      <c r="C5" s="504" t="s">
        <v>315</v>
      </c>
      <c r="D5" s="74" t="s">
        <v>316</v>
      </c>
      <c r="E5" s="74" t="s">
        <v>308</v>
      </c>
      <c r="F5" s="1074"/>
      <c r="G5" s="1019"/>
      <c r="H5" s="1078"/>
      <c r="I5" s="1078"/>
      <c r="J5" s="1064"/>
      <c r="K5" s="1080"/>
      <c r="L5" s="1078"/>
      <c r="M5" s="1078"/>
      <c r="N5" s="1064"/>
    </row>
    <row r="6" spans="1:14">
      <c r="A6" s="505" t="s">
        <v>151</v>
      </c>
      <c r="B6" s="506"/>
      <c r="C6" s="506"/>
      <c r="D6" s="507"/>
      <c r="E6" s="507"/>
      <c r="F6" s="507"/>
      <c r="G6" s="507"/>
      <c r="H6" s="507"/>
      <c r="I6" s="575">
        <f>SUM(B6:H6)</f>
        <v>0</v>
      </c>
      <c r="J6" s="248">
        <f>IF($I$10=0,0,I6/$I$10)</f>
        <v>0</v>
      </c>
      <c r="K6" s="576"/>
      <c r="L6" s="577"/>
      <c r="M6" s="577"/>
      <c r="N6" s="578"/>
    </row>
    <row r="7" spans="1:14">
      <c r="A7" s="508" t="s">
        <v>317</v>
      </c>
      <c r="B7" s="506"/>
      <c r="C7" s="506"/>
      <c r="D7" s="507"/>
      <c r="E7" s="507"/>
      <c r="F7" s="507"/>
      <c r="G7" s="507"/>
      <c r="H7" s="507"/>
      <c r="I7" s="575">
        <f>SUM(B7:H7)</f>
        <v>0</v>
      </c>
      <c r="J7" s="579"/>
      <c r="K7" s="576"/>
      <c r="L7" s="577"/>
      <c r="M7" s="577"/>
      <c r="N7" s="578"/>
    </row>
    <row r="8" spans="1:14">
      <c r="A8" s="509" t="s">
        <v>154</v>
      </c>
      <c r="B8" s="510"/>
      <c r="C8" s="510"/>
      <c r="D8" s="511"/>
      <c r="E8" s="511"/>
      <c r="F8" s="511"/>
      <c r="G8" s="511"/>
      <c r="H8" s="511"/>
      <c r="I8" s="575">
        <f>SUM(B8:H8)</f>
        <v>0</v>
      </c>
      <c r="J8" s="248">
        <f t="shared" ref="J8:J10" si="0">IF($I$10=0,0,I8/$I$10)</f>
        <v>0</v>
      </c>
      <c r="K8" s="576"/>
      <c r="L8" s="577"/>
      <c r="M8" s="577"/>
      <c r="N8" s="578"/>
    </row>
    <row r="9" spans="1:14">
      <c r="A9" s="509" t="s">
        <v>155</v>
      </c>
      <c r="B9" s="510"/>
      <c r="C9" s="510"/>
      <c r="D9" s="511"/>
      <c r="E9" s="511"/>
      <c r="F9" s="511"/>
      <c r="G9" s="511"/>
      <c r="H9" s="511"/>
      <c r="I9" s="575">
        <f>SUM(B9:H9)</f>
        <v>0</v>
      </c>
      <c r="J9" s="248">
        <f t="shared" si="0"/>
        <v>0</v>
      </c>
      <c r="K9" s="576"/>
      <c r="L9" s="577"/>
      <c r="M9" s="577"/>
      <c r="N9" s="578"/>
    </row>
    <row r="10" spans="1:14">
      <c r="A10" s="512" t="s">
        <v>150</v>
      </c>
      <c r="B10" s="513">
        <f t="shared" ref="B10:H10" si="1">B6+B8+B9</f>
        <v>0</v>
      </c>
      <c r="C10" s="513">
        <f t="shared" si="1"/>
        <v>0</v>
      </c>
      <c r="D10" s="513">
        <f t="shared" si="1"/>
        <v>0</v>
      </c>
      <c r="E10" s="513">
        <f t="shared" si="1"/>
        <v>0</v>
      </c>
      <c r="F10" s="513">
        <f t="shared" si="1"/>
        <v>0</v>
      </c>
      <c r="G10" s="513">
        <f t="shared" si="1"/>
        <v>0</v>
      </c>
      <c r="H10" s="513">
        <f t="shared" si="1"/>
        <v>0</v>
      </c>
      <c r="I10" s="580">
        <f>SUM(B10:H10)</f>
        <v>0</v>
      </c>
      <c r="J10" s="581">
        <f t="shared" si="0"/>
        <v>0</v>
      </c>
      <c r="K10" s="582">
        <f>K6+K8+K9</f>
        <v>0</v>
      </c>
      <c r="L10" s="583">
        <f>L6+L8+L9</f>
        <v>0</v>
      </c>
      <c r="M10" s="583">
        <f>M6+M8+M9</f>
        <v>0</v>
      </c>
      <c r="N10" s="584">
        <f>N6+N8+N9</f>
        <v>0</v>
      </c>
    </row>
    <row r="11" spans="1:14">
      <c r="A11" s="514" t="s">
        <v>318</v>
      </c>
      <c r="B11" s="515"/>
      <c r="C11" s="515"/>
      <c r="D11" s="516"/>
      <c r="E11" s="516"/>
      <c r="F11" s="516"/>
      <c r="G11" s="516"/>
      <c r="H11" s="516"/>
      <c r="I11" s="585"/>
      <c r="J11" s="586"/>
      <c r="K11" s="587"/>
      <c r="L11" s="516"/>
      <c r="M11" s="516"/>
      <c r="N11" s="588"/>
    </row>
    <row r="12" spans="1:14">
      <c r="A12" s="71" t="s">
        <v>319</v>
      </c>
      <c r="B12" s="502"/>
      <c r="C12" s="71"/>
      <c r="D12" s="71"/>
      <c r="E12" s="71"/>
      <c r="F12" s="71"/>
      <c r="G12" s="71"/>
      <c r="H12" s="71"/>
      <c r="I12" s="71"/>
      <c r="J12" s="71"/>
      <c r="K12" s="71"/>
      <c r="L12" s="71"/>
      <c r="M12" s="71"/>
      <c r="N12" s="71"/>
    </row>
    <row r="13" spans="1:14">
      <c r="A13" s="71"/>
      <c r="B13" s="502"/>
      <c r="C13" s="71"/>
      <c r="D13" s="71"/>
      <c r="E13" s="71"/>
      <c r="F13" s="71"/>
      <c r="G13" s="71"/>
      <c r="H13" s="71"/>
      <c r="I13" s="71"/>
      <c r="J13" s="71"/>
      <c r="K13" s="71"/>
      <c r="L13" s="71"/>
      <c r="M13" s="71"/>
      <c r="N13" s="71"/>
    </row>
    <row r="14" spans="1:14">
      <c r="A14" s="72" t="s">
        <v>32</v>
      </c>
      <c r="B14" s="502"/>
      <c r="C14" s="71"/>
      <c r="D14" s="71"/>
      <c r="E14" s="234"/>
      <c r="F14" s="234" t="s">
        <v>139</v>
      </c>
      <c r="G14" s="71"/>
      <c r="H14" s="71"/>
      <c r="I14" s="71"/>
      <c r="J14" s="71"/>
      <c r="K14" s="71"/>
      <c r="L14" s="71"/>
      <c r="M14" s="71"/>
      <c r="N14" s="71"/>
    </row>
    <row r="15" spans="1:14">
      <c r="A15" s="517"/>
      <c r="B15" s="517" t="s">
        <v>320</v>
      </c>
      <c r="C15" s="517" t="s">
        <v>321</v>
      </c>
      <c r="D15" s="517" t="s">
        <v>322</v>
      </c>
      <c r="E15" s="517" t="s">
        <v>323</v>
      </c>
      <c r="F15" s="517" t="s">
        <v>324</v>
      </c>
      <c r="G15" s="71"/>
      <c r="H15" s="71"/>
      <c r="I15" s="71"/>
      <c r="J15" s="71"/>
      <c r="K15" s="71"/>
      <c r="L15" s="71"/>
      <c r="M15" s="71"/>
      <c r="N15" s="71"/>
    </row>
    <row r="16" spans="1:14">
      <c r="A16" s="518" t="s">
        <v>307</v>
      </c>
      <c r="B16" s="519"/>
      <c r="C16" s="519"/>
      <c r="D16" s="520"/>
      <c r="E16" s="1071">
        <f>SUM(B16:D16,B17:D17)</f>
        <v>0</v>
      </c>
      <c r="F16" s="1075">
        <f>IFERROR(E16/I10,0)</f>
        <v>0</v>
      </c>
      <c r="G16" s="71"/>
      <c r="H16" s="71"/>
      <c r="I16" s="71"/>
      <c r="J16" s="71"/>
      <c r="K16" s="71"/>
      <c r="L16" s="71"/>
      <c r="M16" s="71"/>
      <c r="N16" s="71"/>
    </row>
    <row r="17" spans="1:14">
      <c r="A17" s="521" t="s">
        <v>308</v>
      </c>
      <c r="B17" s="522"/>
      <c r="C17" s="522"/>
      <c r="D17" s="523"/>
      <c r="E17" s="1072"/>
      <c r="F17" s="1076"/>
      <c r="G17" s="71"/>
      <c r="H17" s="71"/>
      <c r="I17" s="71"/>
      <c r="J17" s="71"/>
      <c r="K17" s="71"/>
      <c r="L17" s="71"/>
      <c r="M17" s="71"/>
      <c r="N17" s="71"/>
    </row>
    <row r="18" spans="1:14">
      <c r="A18" s="71"/>
      <c r="B18" s="502"/>
      <c r="C18" s="71"/>
      <c r="D18" s="71"/>
      <c r="E18" s="71"/>
      <c r="F18" s="71"/>
      <c r="G18" s="71"/>
      <c r="H18" s="71"/>
      <c r="I18" s="71"/>
      <c r="J18" s="71"/>
      <c r="K18" s="71"/>
      <c r="L18" s="71"/>
      <c r="M18" s="71"/>
      <c r="N18" s="71"/>
    </row>
    <row r="19" spans="1:14">
      <c r="A19" s="71"/>
      <c r="B19" s="502"/>
      <c r="C19" s="71"/>
      <c r="D19" s="71"/>
      <c r="E19" s="71"/>
      <c r="F19" s="71"/>
      <c r="G19" s="71"/>
      <c r="H19" s="71"/>
      <c r="I19" s="71"/>
      <c r="J19" s="71"/>
      <c r="K19" s="71"/>
      <c r="L19" s="71"/>
      <c r="M19" s="71"/>
      <c r="N19" s="71"/>
    </row>
    <row r="20" spans="1:14">
      <c r="A20" s="72" t="s">
        <v>33</v>
      </c>
      <c r="B20" s="71"/>
      <c r="C20" s="71"/>
      <c r="D20" s="71"/>
      <c r="E20" s="234"/>
      <c r="F20" s="71"/>
      <c r="G20" s="71"/>
      <c r="H20" s="234"/>
      <c r="I20" s="234" t="s">
        <v>139</v>
      </c>
      <c r="J20" s="71"/>
      <c r="K20" s="71"/>
      <c r="L20" s="71"/>
      <c r="M20" s="71"/>
      <c r="N20" s="71"/>
    </row>
    <row r="21" spans="1:14" ht="33">
      <c r="A21" s="206" t="s">
        <v>325</v>
      </c>
      <c r="B21" s="524" t="s">
        <v>326</v>
      </c>
      <c r="C21" s="524" t="s">
        <v>327</v>
      </c>
      <c r="D21" s="525" t="s">
        <v>251</v>
      </c>
      <c r="E21" s="526" t="s">
        <v>305</v>
      </c>
      <c r="F21" s="527" t="s">
        <v>327</v>
      </c>
      <c r="G21" s="528" t="s">
        <v>328</v>
      </c>
      <c r="H21" s="527" t="s">
        <v>329</v>
      </c>
      <c r="I21" s="527" t="s">
        <v>330</v>
      </c>
      <c r="J21" s="71"/>
      <c r="K21" s="71"/>
      <c r="L21" s="71"/>
      <c r="M21" s="71"/>
      <c r="N21" s="71"/>
    </row>
    <row r="22" spans="1:14">
      <c r="A22" s="1069" t="s">
        <v>331</v>
      </c>
      <c r="B22" s="529" t="s">
        <v>332</v>
      </c>
      <c r="C22" s="530"/>
      <c r="D22" s="531">
        <f>IFERROR(C22/SUM($C$22:$C$26),0)</f>
        <v>0</v>
      </c>
      <c r="E22" s="532" t="s">
        <v>151</v>
      </c>
      <c r="F22" s="533"/>
      <c r="G22" s="534">
        <f>IFERROR(F22/$F$25,0)</f>
        <v>0</v>
      </c>
      <c r="H22" s="535"/>
      <c r="I22" s="534">
        <f t="shared" ref="I22:I27" si="2">IFERROR(H22/F22,0)</f>
        <v>0</v>
      </c>
      <c r="J22" s="71"/>
      <c r="K22" s="71"/>
      <c r="L22" s="71"/>
      <c r="M22" s="71"/>
      <c r="N22" s="71"/>
    </row>
    <row r="23" spans="1:14">
      <c r="A23" s="1041"/>
      <c r="B23" s="529" t="s">
        <v>333</v>
      </c>
      <c r="C23" s="530"/>
      <c r="D23" s="531">
        <f>IFERROR(C23/SUM($C$22:$C$26),0)</f>
        <v>0</v>
      </c>
      <c r="E23" s="536" t="s">
        <v>154</v>
      </c>
      <c r="F23" s="519"/>
      <c r="G23" s="531">
        <f>IFERROR(F23/$F$25,0)</f>
        <v>0</v>
      </c>
      <c r="H23" s="537"/>
      <c r="I23" s="531">
        <f t="shared" si="2"/>
        <v>0</v>
      </c>
      <c r="J23" s="71"/>
      <c r="K23" s="71"/>
      <c r="L23" s="71"/>
      <c r="M23" s="71"/>
      <c r="N23" s="71"/>
    </row>
    <row r="24" spans="1:14">
      <c r="A24" s="1041"/>
      <c r="B24" s="529" t="s">
        <v>334</v>
      </c>
      <c r="C24" s="530"/>
      <c r="D24" s="531">
        <f>IFERROR(C24/SUM($C$22:$C$26),0)</f>
        <v>0</v>
      </c>
      <c r="E24" s="538" t="s">
        <v>155</v>
      </c>
      <c r="F24" s="539"/>
      <c r="G24" s="540">
        <f>IFERROR(F24/$F$25,0)</f>
        <v>0</v>
      </c>
      <c r="H24" s="541"/>
      <c r="I24" s="540">
        <f t="shared" si="2"/>
        <v>0</v>
      </c>
      <c r="J24" s="71"/>
      <c r="K24" s="71"/>
      <c r="L24" s="71"/>
      <c r="M24" s="71"/>
      <c r="N24" s="71"/>
    </row>
    <row r="25" spans="1:14">
      <c r="A25" s="1041"/>
      <c r="B25" s="529" t="s">
        <v>335</v>
      </c>
      <c r="C25" s="530"/>
      <c r="D25" s="531">
        <f>IFERROR(C25/SUM($C$22:$C$26),0)</f>
        <v>0</v>
      </c>
      <c r="E25" s="542" t="s">
        <v>150</v>
      </c>
      <c r="F25" s="543">
        <f>SUM(F22:F24)</f>
        <v>0</v>
      </c>
      <c r="G25" s="534">
        <f>IFERROR(F25/$F$27,0)</f>
        <v>0</v>
      </c>
      <c r="H25" s="544">
        <f>SUM(H22:H24)</f>
        <v>0</v>
      </c>
      <c r="I25" s="534">
        <f t="shared" si="2"/>
        <v>0</v>
      </c>
      <c r="J25" s="71"/>
      <c r="K25" s="71"/>
      <c r="L25" s="71"/>
      <c r="M25" s="71"/>
      <c r="N25" s="71"/>
    </row>
    <row r="26" spans="1:14">
      <c r="A26" s="1041"/>
      <c r="B26" s="545" t="s">
        <v>336</v>
      </c>
      <c r="C26" s="546"/>
      <c r="D26" s="540">
        <f>IFERROR(C26/SUM($C$22:$C$26),0)</f>
        <v>0</v>
      </c>
      <c r="E26" s="547" t="s">
        <v>318</v>
      </c>
      <c r="F26" s="539"/>
      <c r="G26" s="540">
        <f>IFERROR(F26/$F$27,0)</f>
        <v>0</v>
      </c>
      <c r="H26" s="918"/>
      <c r="I26" s="921">
        <f t="shared" si="2"/>
        <v>0</v>
      </c>
      <c r="J26" s="71"/>
      <c r="K26" s="71"/>
      <c r="L26" s="71"/>
      <c r="M26" s="71"/>
      <c r="N26" s="71"/>
    </row>
    <row r="27" spans="1:14">
      <c r="A27" s="1070"/>
      <c r="B27" s="548" t="s">
        <v>260</v>
      </c>
      <c r="C27" s="922">
        <f>SUM(C22:C26)</f>
        <v>0</v>
      </c>
      <c r="D27" s="549">
        <f>IFERROR(C27/(C27+C28),0)</f>
        <v>0</v>
      </c>
      <c r="E27" s="550" t="s">
        <v>260</v>
      </c>
      <c r="F27" s="551">
        <f>F25+F26</f>
        <v>0</v>
      </c>
      <c r="G27" s="919">
        <f>G25+G26</f>
        <v>0</v>
      </c>
      <c r="H27" s="920">
        <f>H25+H26</f>
        <v>0</v>
      </c>
      <c r="I27" s="921">
        <f t="shared" si="2"/>
        <v>0</v>
      </c>
      <c r="J27" s="71"/>
      <c r="K27" s="71"/>
      <c r="L27" s="71"/>
      <c r="M27" s="71"/>
      <c r="N27" s="71"/>
    </row>
    <row r="28" spans="1:14">
      <c r="A28" s="1065" t="s">
        <v>337</v>
      </c>
      <c r="B28" s="1066"/>
      <c r="C28" s="552"/>
      <c r="D28" s="553">
        <f>IFERROR(C28/(C27+C28),0)</f>
        <v>0</v>
      </c>
      <c r="E28" s="554"/>
      <c r="F28" s="554"/>
      <c r="G28" s="555"/>
      <c r="H28" s="555"/>
      <c r="I28" s="555"/>
      <c r="J28" s="71"/>
      <c r="K28" s="71"/>
      <c r="L28" s="71"/>
      <c r="M28" s="71"/>
      <c r="N28" s="71"/>
    </row>
    <row r="29" spans="1:14">
      <c r="A29" s="71"/>
      <c r="B29" s="71"/>
      <c r="C29" s="71"/>
      <c r="D29" s="71"/>
      <c r="E29" s="71"/>
      <c r="F29" s="71"/>
      <c r="G29" s="71"/>
      <c r="H29" s="71"/>
      <c r="I29" s="71"/>
      <c r="J29" s="71"/>
      <c r="K29" s="71"/>
      <c r="L29" s="71"/>
      <c r="M29" s="71"/>
      <c r="N29" s="71"/>
    </row>
    <row r="30" spans="1:14">
      <c r="A30" s="71"/>
      <c r="B30" s="502"/>
      <c r="C30" s="71"/>
      <c r="D30" s="71"/>
      <c r="E30" s="71"/>
      <c r="F30" s="71"/>
      <c r="G30" s="71"/>
      <c r="H30" s="71"/>
      <c r="I30" s="71"/>
      <c r="J30" s="71"/>
      <c r="K30" s="71"/>
      <c r="L30" s="71"/>
      <c r="M30" s="71"/>
      <c r="N30" s="71"/>
    </row>
    <row r="31" spans="1:14">
      <c r="A31" s="503" t="s">
        <v>34</v>
      </c>
      <c r="B31" s="502"/>
      <c r="C31" s="71"/>
      <c r="D31" s="71"/>
      <c r="E31" s="71"/>
      <c r="F31" s="71"/>
      <c r="G31" s="71"/>
      <c r="H31" s="71"/>
      <c r="I31" s="71"/>
      <c r="J31" s="71"/>
      <c r="K31" s="71"/>
      <c r="L31" s="71"/>
      <c r="M31" s="71"/>
      <c r="N31" s="71"/>
    </row>
    <row r="32" spans="1:14">
      <c r="A32" s="556"/>
      <c r="B32" s="524" t="s">
        <v>338</v>
      </c>
      <c r="C32" s="524" t="s">
        <v>339</v>
      </c>
      <c r="D32" s="525" t="s">
        <v>340</v>
      </c>
      <c r="E32" s="71"/>
      <c r="F32" s="71"/>
      <c r="G32" s="71"/>
      <c r="H32" s="71"/>
      <c r="I32" s="71"/>
      <c r="J32" s="71"/>
      <c r="K32" s="71"/>
      <c r="L32" s="71"/>
      <c r="M32" s="71"/>
      <c r="N32" s="71"/>
    </row>
    <row r="33" spans="1:14">
      <c r="A33" s="557" t="s">
        <v>341</v>
      </c>
      <c r="B33" s="558"/>
      <c r="C33" s="559"/>
      <c r="D33" s="560"/>
      <c r="E33" s="71"/>
      <c r="F33" s="71"/>
      <c r="G33" s="71"/>
      <c r="H33" s="71"/>
      <c r="I33" s="71"/>
      <c r="J33" s="71"/>
      <c r="K33" s="71"/>
      <c r="L33" s="71"/>
      <c r="M33" s="71"/>
      <c r="N33" s="71"/>
    </row>
    <row r="34" spans="1:14">
      <c r="A34" s="557" t="s">
        <v>342</v>
      </c>
      <c r="B34" s="558"/>
      <c r="C34" s="559"/>
      <c r="D34" s="560"/>
      <c r="E34" s="71"/>
      <c r="F34" s="71"/>
      <c r="G34" s="71"/>
      <c r="H34" s="71"/>
      <c r="I34" s="71"/>
      <c r="J34" s="71"/>
      <c r="K34" s="71"/>
      <c r="L34" s="71"/>
      <c r="M34" s="71"/>
      <c r="N34" s="71"/>
    </row>
    <row r="35" spans="1:14">
      <c r="A35" s="561" t="s">
        <v>343</v>
      </c>
      <c r="B35" s="562"/>
      <c r="C35" s="563"/>
      <c r="D35" s="564"/>
      <c r="E35" s="71"/>
      <c r="F35" s="71"/>
      <c r="G35" s="71"/>
      <c r="H35" s="71"/>
      <c r="I35" s="71"/>
      <c r="J35" s="71"/>
      <c r="K35" s="71"/>
      <c r="L35" s="71"/>
      <c r="M35" s="71"/>
      <c r="N35" s="71"/>
    </row>
    <row r="36" spans="1:14">
      <c r="A36" s="71"/>
      <c r="B36" s="565"/>
      <c r="C36" s="71"/>
      <c r="D36" s="71"/>
      <c r="E36" s="71"/>
      <c r="F36" s="71"/>
      <c r="G36" s="71"/>
      <c r="H36" s="71"/>
      <c r="I36" s="71"/>
      <c r="J36" s="71"/>
      <c r="K36" s="71"/>
      <c r="L36" s="71"/>
      <c r="M36" s="71"/>
      <c r="N36" s="71"/>
    </row>
    <row r="37" spans="1:14">
      <c r="A37" s="71"/>
      <c r="B37" s="502"/>
      <c r="C37" s="71"/>
      <c r="D37" s="71"/>
      <c r="E37" s="71"/>
      <c r="F37" s="71"/>
      <c r="G37" s="71"/>
      <c r="H37" s="71"/>
      <c r="I37" s="71"/>
      <c r="J37" s="71"/>
      <c r="K37" s="71"/>
      <c r="L37" s="71"/>
      <c r="M37" s="71"/>
      <c r="N37" s="71"/>
    </row>
    <row r="38" spans="1:14">
      <c r="A38" s="72" t="s">
        <v>35</v>
      </c>
      <c r="B38" s="502"/>
      <c r="C38" s="71"/>
      <c r="D38" s="234" t="s">
        <v>139</v>
      </c>
      <c r="E38" s="71"/>
      <c r="F38" s="71"/>
      <c r="G38" s="71"/>
      <c r="H38" s="71"/>
      <c r="I38" s="71"/>
      <c r="J38" s="71"/>
      <c r="K38" s="71"/>
      <c r="L38" s="71"/>
      <c r="M38" s="71"/>
      <c r="N38" s="71"/>
    </row>
    <row r="39" spans="1:14">
      <c r="A39" s="517" t="s">
        <v>344</v>
      </c>
      <c r="B39" s="517" t="s">
        <v>345</v>
      </c>
      <c r="C39" s="517" t="s">
        <v>346</v>
      </c>
      <c r="D39" s="517" t="s">
        <v>347</v>
      </c>
      <c r="E39" s="71"/>
      <c r="F39" s="71"/>
      <c r="G39" s="71"/>
      <c r="H39" s="71"/>
      <c r="I39" s="71"/>
      <c r="J39" s="71"/>
      <c r="K39" s="71"/>
      <c r="L39" s="71"/>
      <c r="M39" s="71"/>
      <c r="N39" s="71"/>
    </row>
    <row r="40" spans="1:14">
      <c r="A40" s="518" t="s">
        <v>151</v>
      </c>
      <c r="B40" s="519"/>
      <c r="C40" s="519"/>
      <c r="D40" s="520"/>
      <c r="E40" s="71"/>
      <c r="F40" s="71"/>
      <c r="G40" s="71"/>
      <c r="H40" s="71"/>
      <c r="I40" s="71"/>
      <c r="J40" s="71"/>
      <c r="K40" s="71"/>
      <c r="L40" s="71"/>
      <c r="M40" s="71"/>
      <c r="N40" s="71"/>
    </row>
    <row r="41" spans="1:14">
      <c r="A41" s="518" t="s">
        <v>154</v>
      </c>
      <c r="B41" s="519"/>
      <c r="C41" s="519"/>
      <c r="D41" s="520"/>
      <c r="E41" s="71"/>
      <c r="F41" s="71"/>
      <c r="G41" s="71"/>
      <c r="H41" s="71"/>
      <c r="I41" s="71"/>
      <c r="J41" s="71"/>
      <c r="K41" s="71"/>
      <c r="L41" s="71"/>
      <c r="M41" s="71"/>
      <c r="N41" s="71"/>
    </row>
    <row r="42" spans="1:14">
      <c r="A42" s="566" t="s">
        <v>155</v>
      </c>
      <c r="B42" s="539"/>
      <c r="C42" s="539"/>
      <c r="D42" s="567"/>
      <c r="E42" s="71"/>
      <c r="F42" s="71"/>
      <c r="G42" s="71"/>
      <c r="H42" s="71"/>
      <c r="I42" s="71"/>
      <c r="J42" s="71"/>
      <c r="K42" s="71"/>
      <c r="L42" s="71"/>
      <c r="M42" s="71"/>
      <c r="N42" s="71"/>
    </row>
    <row r="43" spans="1:14">
      <c r="A43" s="568" t="s">
        <v>150</v>
      </c>
      <c r="B43" s="569">
        <f>B40+B41+B42</f>
        <v>0</v>
      </c>
      <c r="C43" s="569">
        <f>C40+C41+C42</f>
        <v>0</v>
      </c>
      <c r="D43" s="570">
        <f>D40+D41+D42</f>
        <v>0</v>
      </c>
      <c r="E43" s="71"/>
      <c r="F43" s="71"/>
      <c r="G43" s="71"/>
      <c r="H43" s="71"/>
      <c r="I43" s="71"/>
      <c r="J43" s="71"/>
      <c r="K43" s="71"/>
      <c r="L43" s="71"/>
      <c r="M43" s="71"/>
      <c r="N43" s="71"/>
    </row>
    <row r="44" spans="1:14">
      <c r="A44" s="566" t="s">
        <v>318</v>
      </c>
      <c r="B44" s="539"/>
      <c r="C44" s="539"/>
      <c r="D44" s="567"/>
      <c r="E44" s="71"/>
      <c r="F44" s="71"/>
      <c r="G44" s="71"/>
      <c r="H44" s="71"/>
      <c r="I44" s="71"/>
      <c r="J44" s="71"/>
      <c r="K44" s="71"/>
      <c r="L44" s="71"/>
      <c r="M44" s="71"/>
      <c r="N44" s="71"/>
    </row>
    <row r="45" spans="1:14">
      <c r="A45" s="571" t="s">
        <v>348</v>
      </c>
      <c r="B45" s="572"/>
      <c r="C45" s="572"/>
      <c r="D45" s="573"/>
      <c r="E45" s="71"/>
      <c r="F45" s="71"/>
      <c r="G45" s="71"/>
      <c r="H45" s="71"/>
      <c r="I45" s="71"/>
      <c r="J45" s="71"/>
      <c r="K45" s="71"/>
      <c r="L45" s="71"/>
      <c r="M45" s="71"/>
      <c r="N45" s="71"/>
    </row>
    <row r="46" spans="1:14">
      <c r="A46" s="574"/>
      <c r="B46" s="502"/>
      <c r="C46" s="71"/>
      <c r="D46" s="71"/>
      <c r="E46" s="71"/>
      <c r="F46" s="71"/>
      <c r="G46" s="71"/>
      <c r="H46" s="71"/>
      <c r="I46" s="71"/>
      <c r="J46" s="71"/>
      <c r="K46" s="71"/>
      <c r="L46" s="71"/>
      <c r="M46" s="71"/>
      <c r="N46" s="71"/>
    </row>
    <row r="47" spans="1:14">
      <c r="A47" s="71"/>
      <c r="B47" s="502"/>
      <c r="C47" s="71"/>
      <c r="D47" s="71"/>
      <c r="E47" s="71"/>
      <c r="F47" s="71"/>
      <c r="G47" s="71"/>
      <c r="H47" s="71"/>
      <c r="I47" s="71"/>
      <c r="J47" s="71"/>
      <c r="K47" s="71"/>
      <c r="L47" s="71"/>
      <c r="M47" s="71"/>
      <c r="N47" s="71"/>
    </row>
  </sheetData>
  <sheetProtection formatCells="0" formatColumns="0" formatRows="0"/>
  <protectedRanges>
    <protectedRange sqref="B40:D45 B16:D16" name="区域9" securityDescriptor=""/>
    <protectedRange sqref="A2:B2" name="区域1" securityDescriptor=""/>
    <protectedRange sqref="B6:H9" name="区域2" securityDescriptor=""/>
    <protectedRange sqref="K6:K9" name="区域3" securityDescriptor=""/>
    <protectedRange sqref="C22:C27" name="区域6" securityDescriptor=""/>
    <protectedRange sqref="F23:G28" name="区域7" securityDescriptor=""/>
    <protectedRange sqref="B33:B35" name="区域8" securityDescriptor=""/>
    <protectedRange sqref="C2:G2" name="区域1_3" securityDescriptor=""/>
  </protectedRanges>
  <mergeCells count="16">
    <mergeCell ref="N4:N5"/>
    <mergeCell ref="A1:M1"/>
    <mergeCell ref="B4:E4"/>
    <mergeCell ref="A28:B28"/>
    <mergeCell ref="A4:A5"/>
    <mergeCell ref="A22:A27"/>
    <mergeCell ref="E16:E17"/>
    <mergeCell ref="F4:F5"/>
    <mergeCell ref="F16:F17"/>
    <mergeCell ref="G4:G5"/>
    <mergeCell ref="H4:H5"/>
    <mergeCell ref="I4:I5"/>
    <mergeCell ref="J4:J5"/>
    <mergeCell ref="K4:K5"/>
    <mergeCell ref="L4:L5"/>
    <mergeCell ref="M4:M5"/>
  </mergeCells>
  <phoneticPr fontId="45" type="noConversion"/>
  <dataValidations count="1">
    <dataValidation showInputMessage="1" showErrorMessage="1" sqref="G2"/>
  </dataValidations>
  <printOptions horizontalCentered="1"/>
  <pageMargins left="0.70833333333333304" right="0.70833333333333304" top="0.74791666666666701" bottom="0.74791666666666701" header="0.31458333333333299" footer="0.31458333333333299"/>
  <pageSetup paperSize="9" scale="55" orientation="landscape" r:id="rId1"/>
  <headerFooter>
    <oddFooter>&amp;C第 &amp;P 页，共 &amp;N 页</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19</vt:i4>
      </vt:variant>
      <vt:variant>
        <vt:lpstr>命名范围</vt:lpstr>
      </vt:variant>
      <vt:variant>
        <vt:i4>18</vt:i4>
      </vt:variant>
    </vt:vector>
  </HeadingPairs>
  <TitlesOfParts>
    <vt:vector size="37" baseType="lpstr">
      <vt:lpstr>封面</vt:lpstr>
      <vt:lpstr>签字页</vt:lpstr>
      <vt:lpstr>评估频率和填报频率</vt:lpstr>
      <vt:lpstr>权重分配及评分</vt:lpstr>
      <vt:lpstr>量化评估标准及评分</vt:lpstr>
      <vt:lpstr>目录</vt:lpstr>
      <vt:lpstr>表1-1 资产配置状况</vt:lpstr>
      <vt:lpstr>表1-2 资产信用状况</vt:lpstr>
      <vt:lpstr>表1-3 负债产品信息</vt:lpstr>
      <vt:lpstr>表2-1 期限结构匹配测试表_修正久期</vt:lpstr>
      <vt:lpstr>表2-2 期限结构匹配测试表_关键久期</vt:lpstr>
      <vt:lpstr>表3-1 成本收益匹配状况表</vt:lpstr>
      <vt:lpstr>表3-2 成本收益匹配压力测试表</vt:lpstr>
      <vt:lpstr>表4-1 现金流测试表_普通账户</vt:lpstr>
      <vt:lpstr>表4-2 现金流测试表_传统保险账户</vt:lpstr>
      <vt:lpstr>表4-3 现金流测试表_分红保险账户</vt:lpstr>
      <vt:lpstr>表4-4 现金流测试表_万能保险账户</vt:lpstr>
      <vt:lpstr>表4-5 现金流测试表_独立账户</vt:lpstr>
      <vt:lpstr>备注</vt:lpstr>
      <vt:lpstr>备注!Print_Area</vt:lpstr>
      <vt:lpstr>'表1-1 资产配置状况'!Print_Area</vt:lpstr>
      <vt:lpstr>'表1-2 资产信用状况'!Print_Area</vt:lpstr>
      <vt:lpstr>'表1-3 负债产品信息'!Print_Area</vt:lpstr>
      <vt:lpstr>'表2-1 期限结构匹配测试表_修正久期'!Print_Area</vt:lpstr>
      <vt:lpstr>'表2-2 期限结构匹配测试表_关键久期'!Print_Area</vt:lpstr>
      <vt:lpstr>'表3-1 成本收益匹配状况表'!Print_Area</vt:lpstr>
      <vt:lpstr>'表3-2 成本收益匹配压力测试表'!Print_Area</vt:lpstr>
      <vt:lpstr>'表4-1 现金流测试表_普通账户'!Print_Area</vt:lpstr>
      <vt:lpstr>'表4-2 现金流测试表_传统保险账户'!Print_Area</vt:lpstr>
      <vt:lpstr>'表4-3 现金流测试表_分红保险账户'!Print_Area</vt:lpstr>
      <vt:lpstr>'表4-4 现金流测试表_万能保险账户'!Print_Area</vt:lpstr>
      <vt:lpstr>'表4-5 现金流测试表_独立账户'!Print_Area</vt:lpstr>
      <vt:lpstr>封面!Print_Area</vt:lpstr>
      <vt:lpstr>量化评估标准及评分!Print_Area</vt:lpstr>
      <vt:lpstr>目录!Print_Area</vt:lpstr>
      <vt:lpstr>签字页!Print_Area</vt:lpstr>
      <vt:lpstr>权重分配及评分!Print_Area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circ</dc:creator>
  <cp:lastModifiedBy>circ</cp:lastModifiedBy>
  <cp:lastPrinted>2018-02-02T09:29:00Z</cp:lastPrinted>
  <dcterms:created xsi:type="dcterms:W3CDTF">2016-10-11T01:26:00Z</dcterms:created>
  <dcterms:modified xsi:type="dcterms:W3CDTF">2018-06-06T07:33:13Z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2052-10.1.0.7224</vt:lpwstr>
  </property>
</Properties>
</file>