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YandexDisk\Git\XBRL_Buhuchot_Oborot\Шаблоны\"/>
    </mc:Choice>
  </mc:AlternateContent>
  <xr:revisionPtr revIDLastSave="0" documentId="13_ncr:1_{F20181B6-2E73-4DEE-B5C4-678960B37FFE}" xr6:coauthVersionLast="44" xr6:coauthVersionMax="44" xr10:uidLastSave="{00000000-0000-0000-0000-000000000000}"/>
  <bookViews>
    <workbookView xWindow="-120" yWindow="-120" windowWidth="29040" windowHeight="15990" xr2:uid="{AA3481AF-AFE2-4B57-94F4-C95E2A8F169C}"/>
  </bookViews>
  <sheets>
    <sheet name="БухОтч" sheetId="1" r:id="rId1"/>
    <sheet name="Оборот" sheetId="2" r:id="rId2"/>
    <sheet name="Период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21" i="3" s="1"/>
  <c r="B18" i="3"/>
  <c r="B17" i="3"/>
  <c r="B1" i="3"/>
  <c r="B12" i="3"/>
  <c r="B13" i="3"/>
  <c r="B8" i="3"/>
  <c r="B7" i="3"/>
  <c r="P2" i="1" s="1"/>
  <c r="B14" i="3" l="1"/>
  <c r="B9" i="3"/>
  <c r="B22" i="3" s="1"/>
  <c r="B6" i="3"/>
  <c r="O20" i="1"/>
  <c r="O19" i="1"/>
  <c r="O18" i="1"/>
  <c r="O17" i="1"/>
  <c r="O16" i="1"/>
  <c r="O15" i="1"/>
  <c r="O14" i="1"/>
  <c r="P6" i="1"/>
  <c r="O2" i="1"/>
  <c r="P22" i="1" s="1"/>
  <c r="O13" i="1" l="1"/>
  <c r="O11" i="1"/>
  <c r="O12" i="1"/>
  <c r="O9" i="1"/>
  <c r="O8" i="1"/>
  <c r="O22" i="1"/>
  <c r="P12" i="1"/>
  <c r="P9" i="1"/>
  <c r="P17" i="1"/>
  <c r="P20" i="1"/>
  <c r="O5" i="1"/>
  <c r="O21" i="1"/>
  <c r="P8" i="1"/>
  <c r="P13" i="1"/>
  <c r="P15" i="1"/>
  <c r="P18" i="1"/>
  <c r="P21" i="1"/>
  <c r="P11" i="1"/>
  <c r="P14" i="1"/>
  <c r="P16" i="1"/>
  <c r="P19" i="1"/>
  <c r="O3" i="1"/>
  <c r="L2" i="1"/>
  <c r="L3" i="1"/>
  <c r="L15" i="1"/>
  <c r="L21" i="1"/>
  <c r="L22" i="1"/>
  <c r="L12" i="1"/>
  <c r="L10" i="1"/>
  <c r="L17" i="1"/>
  <c r="L4" i="1"/>
  <c r="L5" i="1"/>
  <c r="L6" i="1"/>
  <c r="L7" i="1"/>
  <c r="L14" i="1"/>
  <c r="L11" i="1"/>
  <c r="L13" i="1"/>
  <c r="L19" i="1"/>
  <c r="L20" i="1"/>
  <c r="L16" i="1"/>
  <c r="L8" i="1"/>
  <c r="L18" i="1"/>
  <c r="L9" i="1"/>
  <c r="P3" i="1" l="1"/>
  <c r="O4" i="1" s="1"/>
  <c r="P4" i="2"/>
  <c r="P5" i="2"/>
  <c r="P2" i="2"/>
  <c r="P3" i="2" l="1"/>
  <c r="A3" i="2" l="1"/>
  <c r="A4" i="2" s="1"/>
  <c r="A5" i="2" s="1"/>
</calcChain>
</file>

<file path=xl/sharedStrings.xml><?xml version="1.0" encoding="utf-8"?>
<sst xmlns="http://schemas.openxmlformats.org/spreadsheetml/2006/main" count="254" uniqueCount="140">
  <si>
    <t>Баланс.xls</t>
  </si>
  <si>
    <t>Отчет об изменениях капитала.xls</t>
  </si>
  <si>
    <t>Отчет о потоках денежных средств.xls</t>
  </si>
  <si>
    <t>примечание 5.2.xls</t>
  </si>
  <si>
    <t>Денежные средства</t>
  </si>
  <si>
    <t>Компоненты денежных средств и и</t>
  </si>
  <si>
    <t>Средства в кредитных организаци</t>
  </si>
  <si>
    <t>Финансовые активы, оцениваемые по амортизированной стоимости: средства в кредитных организациях и банках-нерезидентах</t>
  </si>
  <si>
    <t>Компоненты денежных средств и их эквивалентов</t>
  </si>
  <si>
    <t>Нематериальные активы</t>
  </si>
  <si>
    <t>Прочие активы</t>
  </si>
  <si>
    <t>Кредиторская задолженность</t>
  </si>
  <si>
    <t>Прочие обязательства</t>
  </si>
  <si>
    <t>Процентные доходы</t>
  </si>
  <si>
    <t>Выручка от оказания услуг и комиссионные доходы</t>
  </si>
  <si>
    <t>Выручка от оказания услуг и к_2</t>
  </si>
  <si>
    <t>Расходы на персонал</t>
  </si>
  <si>
    <t>Общие и административные расходы</t>
  </si>
  <si>
    <t>Общие и административные расх_2</t>
  </si>
  <si>
    <t>Прочие расходы</t>
  </si>
  <si>
    <t>Расход (доход) по налогу на прибыль, отраженный в составе прибыли (убытка) в разрезе компонентов</t>
  </si>
  <si>
    <t>Расход доход по налогу на при_2</t>
  </si>
  <si>
    <t>БУХГАЛТЕРСКИЙ БАЛАНС НЕКРЕДИТНОЙ ФИНАНСОВОЙ ОРГАНИЗАЦИИ</t>
  </si>
  <si>
    <t>ОТЧЕТ О ПОТОКАХ ДЕНЕЖНЫХ СРЕДСТВ НЕКРЕДИТНОЙ ФИНАНСОВОЙ ОРГАНИЗАЦИИ</t>
  </si>
  <si>
    <t>ОТЧЕТ О ФИНАНСОВЫХ РЕЗУЛЬТАТАХ НЕКРЕДИТНОЙ ФИНАНСОВОЙ ОРГАНИЗАЦИИ</t>
  </si>
  <si>
    <t>№</t>
  </si>
  <si>
    <t>БухОтч_name</t>
  </si>
  <si>
    <t>xbrl_sheet_1</t>
  </si>
  <si>
    <t>C9</t>
  </si>
  <si>
    <t>begin_col</t>
  </si>
  <si>
    <t>xbrl_begin</t>
  </si>
  <si>
    <t>end</t>
  </si>
  <si>
    <t>1</t>
  </si>
  <si>
    <t>6</t>
  </si>
  <si>
    <t>7</t>
  </si>
  <si>
    <t>11</t>
  </si>
  <si>
    <t>13</t>
  </si>
  <si>
    <t>15</t>
  </si>
  <si>
    <t>18</t>
  </si>
  <si>
    <t>20</t>
  </si>
  <si>
    <t>5</t>
  </si>
  <si>
    <t>29</t>
  </si>
  <si>
    <t>end_col</t>
  </si>
  <si>
    <t>col</t>
  </si>
  <si>
    <t>string</t>
  </si>
  <si>
    <t>B9</t>
  </si>
  <si>
    <t>B8</t>
  </si>
  <si>
    <t>C8</t>
  </si>
  <si>
    <t>Раздел I. Выручка и комиссионные доходы от деятельности по организации торгов</t>
  </si>
  <si>
    <t>56</t>
  </si>
  <si>
    <t>B7</t>
  </si>
  <si>
    <t>file</t>
  </si>
  <si>
    <t>0420521 Оборотная ведомость п_2</t>
  </si>
  <si>
    <t xml:space="preserve">0420521 Оборотная ведомость по </t>
  </si>
  <si>
    <t>0420521 Оборотная ведомость п_3</t>
  </si>
  <si>
    <t>0420522 Отчет о доходах и расхо</t>
  </si>
  <si>
    <t>0420521.xlsx</t>
  </si>
  <si>
    <t>0420522.xlsx</t>
  </si>
  <si>
    <t>col_1</t>
  </si>
  <si>
    <t>col_2</t>
  </si>
  <si>
    <t>col_total</t>
  </si>
  <si>
    <t>col_3</t>
  </si>
  <si>
    <t>col_4</t>
  </si>
  <si>
    <t>col_5</t>
  </si>
  <si>
    <t>col_6</t>
  </si>
  <si>
    <t>2</t>
  </si>
  <si>
    <t>Раздел I. Активы</t>
  </si>
  <si>
    <t>примечание 41.1.xls</t>
  </si>
  <si>
    <t>примечание 5.1.xls</t>
  </si>
  <si>
    <t>примечание 26.1.xls</t>
  </si>
  <si>
    <t>примечание 18.1.xls</t>
  </si>
  <si>
    <t>примечание 46.1.xls</t>
  </si>
  <si>
    <t>Раздел I. Денежные потоки от операционной деятельности</t>
  </si>
  <si>
    <t>Отчет о финансовых результатах.xls</t>
  </si>
  <si>
    <t>Раздел I. Прибыли и убытки</t>
  </si>
  <si>
    <t>примечание 34.1.xls</t>
  </si>
  <si>
    <t>примечание 20.1.xls</t>
  </si>
  <si>
    <t>примечание 29.1.xls</t>
  </si>
  <si>
    <t>примечание 47.2.xls</t>
  </si>
  <si>
    <t>примечание 48.1.xls</t>
  </si>
  <si>
    <t>примечание 42.1.xls</t>
  </si>
  <si>
    <t>примечание 10.1.xls</t>
  </si>
  <si>
    <t>примечание 12.1.xls</t>
  </si>
  <si>
    <t>примечание 47.1.xls</t>
  </si>
  <si>
    <t>Прочие  доходы</t>
  </si>
  <si>
    <t>Прочие доходы</t>
  </si>
  <si>
    <t>0420002 Бухгалтерский баланс _2</t>
  </si>
  <si>
    <t>0420002 Бухгалтерский баланс не</t>
  </si>
  <si>
    <t>0420003 Отчет о финансовых ре_2</t>
  </si>
  <si>
    <t>Дебиторская задолженность</t>
  </si>
  <si>
    <t>http://www.cbr.ru/xbrl/bfo/rep/2019-12-31/tab/FR_2_008_01c_01</t>
  </si>
  <si>
    <t>URL</t>
  </si>
  <si>
    <t>URL_name</t>
  </si>
  <si>
    <t>http://www.cbr.ru/xbrl/bfo/rep/2019-12-31/tab/FR_3_017_01c_01</t>
  </si>
  <si>
    <t>http://www.cbr.ru/xbrl/bfo/rep/2019-12-31/tab/FR_2_006_01c_01</t>
  </si>
  <si>
    <t>http://www.cbr.ru/xbrl/bfo/rep/2019-12-31/tab/FR_3_034_01_01</t>
  </si>
  <si>
    <t>http://www.cbr.ru/xbrl/bfo/rep/2019-12-31/tab/FR_3_018_01c_01</t>
  </si>
  <si>
    <t>0420004 Отчет об изменениях соб</t>
  </si>
  <si>
    <t>http://www.cbr.ru/xbrl/bfo/rep/2019-12-31/tab/3_FR_SOCIE_PURCB</t>
  </si>
  <si>
    <t>0420004 Отчет об изменениях собственного капитала некредитной финансовой организации</t>
  </si>
  <si>
    <t>http://www.cbr.ru/xbrl/bfo/rep/2019-12-31/tab/FR_2_017_01c_01</t>
  </si>
  <si>
    <t>http://www.cbr.ru/xbrl/bfo/rep/2019-12-31/tab/FR_2_029_01c_01</t>
  </si>
  <si>
    <t>http://www.cbr.ru/xbrl/bfo/rep/2019-12-31/tab/FR_3_017_02c_01</t>
  </si>
  <si>
    <t>0420005 Отчет о потоках денежны</t>
  </si>
  <si>
    <t>0420005 Отчет о потоках денеж_2</t>
  </si>
  <si>
    <t>http://www.cbr.ru/xbrl/bfo/rep/2019-12-31/tab/2_FR_PL_PURCB</t>
  </si>
  <si>
    <t>http://www.cbr.ru/xbrl/bfo/rep/2019-12-31/tab/4_FR_CF_PURCB_comparative</t>
  </si>
  <si>
    <t>http://www.cbr.ru/xbrl/bfo/rep/2019-12-31/tab/4_FR_CF_PURCB</t>
  </si>
  <si>
    <t>http://www.cbr.ru/xbrl/bfo/rep/2019-12-31/tab/FR_3_014_01c_01</t>
  </si>
  <si>
    <t>http://www.cbr.ru/xbrl/bfo/rep/2019-12-31/tab/FR_2_014_01c_01</t>
  </si>
  <si>
    <t>http://www.cbr.ru/xbrl/bfo/rep/2019-12-31/tab/FR_2_022_01c_01</t>
  </si>
  <si>
    <t>http://www.cbr.ru/xbrl/bfo/rep/2019-12-31/tab/FR_2_001_02c_01</t>
  </si>
  <si>
    <t>http://www.cbr.ru/xbrl/bfo/rep/2019-12-31/tab/FR_2_001_01c_01</t>
  </si>
  <si>
    <t>http://www.cbr.ru/xbrl/bfo/rep/2019-12-31/tab/FR_3_033_01_01</t>
  </si>
  <si>
    <t>http://www.cbr.ru/xbrl/bfo/rep/2019-12-31/tab/1_FR_BS_PURCB</t>
  </si>
  <si>
    <t>http://www.cbr.ru/xbrl/bfo/rep/2019-12-31/tab/1_FR_BS_PURCB_retrospective</t>
  </si>
  <si>
    <t>http://www.cbr.ru/xbrl/bfo/rep/2019-12-31/tab/FR_3_006_01c_01</t>
  </si>
  <si>
    <t>period1</t>
  </si>
  <si>
    <t>period2</t>
  </si>
  <si>
    <t>C6</t>
  </si>
  <si>
    <t>D6</t>
  </si>
  <si>
    <t>C7</t>
  </si>
  <si>
    <t>2020-01-01 - 2020-03-31</t>
  </si>
  <si>
    <t>B6</t>
  </si>
  <si>
    <t>E6</t>
  </si>
  <si>
    <t>per1_cell</t>
  </si>
  <si>
    <t>per2_cell</t>
  </si>
  <si>
    <t>-</t>
  </si>
  <si>
    <t>начало</t>
  </si>
  <si>
    <t>конец</t>
  </si>
  <si>
    <t>2020-01-01</t>
  </si>
  <si>
    <t>Теущий период</t>
  </si>
  <si>
    <t>Прошлый период</t>
  </si>
  <si>
    <t>Прошлый год</t>
  </si>
  <si>
    <t>ПозаПрошлый год</t>
  </si>
  <si>
    <t>с начала года</t>
  </si>
  <si>
    <t>период (год)</t>
  </si>
  <si>
    <t>Смешанные периоды</t>
  </si>
  <si>
    <t>2020-03-31</t>
  </si>
  <si>
    <t>xbrl_begin_GOD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</si>
</sst>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2" fillId="0" borderId="0" xfId="1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vertical="center"/>
    </xf>
    <xf numFmtId="49" fontId="0" fillId="0" borderId="0" xfId="0" applyNumberFormat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49" fontId="6" fillId="3" borderId="0" xfId="0" applyNumberFormat="1" applyFont="1" applyFill="1"/>
    <xf numFmtId="0" fontId="5" fillId="5" borderId="0" xfId="0" applyFont="1" applyFill="1"/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r.ru/xbrl/bfo/rep/2019-12-31/tab/FR_3_034_01_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512A-8604-40CB-BE6D-F728E4631028}">
  <dimension ref="A1:Q28"/>
  <sheetViews>
    <sheetView tabSelected="1" workbookViewId="0">
      <selection activeCell="D2" sqref="D2"/>
    </sheetView>
  </sheetViews>
  <sheetFormatPr defaultRowHeight="15" x14ac:dyDescent="0.25"/>
  <cols>
    <col min="1" max="1" width="3.140625" bestFit="1" customWidth="1"/>
    <col min="2" max="2" width="42.7109375" customWidth="1"/>
    <col min="3" max="3" width="10.42578125" style="5" bestFit="1" customWidth="1"/>
    <col min="4" max="4" width="15.5703125" style="5" bestFit="1" customWidth="1"/>
    <col min="5" max="5" width="36.5703125" customWidth="1"/>
    <col min="6" max="6" width="8.7109375" style="5" customWidth="1"/>
    <col min="7" max="7" width="6.42578125" style="5" customWidth="1"/>
    <col min="8" max="8" width="4.85546875" style="5" customWidth="1"/>
    <col min="9" max="9" width="9.5703125" style="5" bestFit="1" customWidth="1"/>
    <col min="10" max="10" width="8" style="5" bestFit="1" customWidth="1"/>
    <col min="11" max="11" width="73.42578125" style="5" bestFit="1" customWidth="1"/>
    <col min="12" max="12" width="23.140625" style="5" customWidth="1"/>
    <col min="13" max="14" width="9.140625" style="5" bestFit="1" customWidth="1"/>
    <col min="15" max="15" width="25.42578125" style="9" customWidth="1"/>
    <col min="16" max="16" width="22.28515625" style="9" customWidth="1"/>
    <col min="17" max="17" width="120.42578125" customWidth="1"/>
  </cols>
  <sheetData>
    <row r="1" spans="1:17" x14ac:dyDescent="0.25">
      <c r="A1" s="3" t="s">
        <v>25</v>
      </c>
      <c r="B1" s="3" t="s">
        <v>27</v>
      </c>
      <c r="C1" s="3" t="s">
        <v>30</v>
      </c>
      <c r="D1" s="3" t="s">
        <v>139</v>
      </c>
      <c r="E1" s="3" t="s">
        <v>51</v>
      </c>
      <c r="F1" s="6" t="s">
        <v>44</v>
      </c>
      <c r="G1" s="6" t="s">
        <v>31</v>
      </c>
      <c r="H1" s="3" t="s">
        <v>43</v>
      </c>
      <c r="I1" s="3" t="s">
        <v>29</v>
      </c>
      <c r="J1" s="3" t="s">
        <v>42</v>
      </c>
      <c r="K1" s="3" t="s">
        <v>91</v>
      </c>
      <c r="L1" s="3" t="s">
        <v>92</v>
      </c>
      <c r="M1" s="3" t="s">
        <v>125</v>
      </c>
      <c r="N1" s="3" t="s">
        <v>126</v>
      </c>
      <c r="O1" s="6" t="s">
        <v>117</v>
      </c>
      <c r="P1" s="6" t="s">
        <v>118</v>
      </c>
      <c r="Q1" s="3" t="s">
        <v>26</v>
      </c>
    </row>
    <row r="2" spans="1:17" x14ac:dyDescent="0.25">
      <c r="A2" s="2">
        <v>1</v>
      </c>
      <c r="B2" s="24" t="s">
        <v>86</v>
      </c>
      <c r="C2" s="16" t="s">
        <v>28</v>
      </c>
      <c r="D2" s="16"/>
      <c r="E2" s="17" t="s">
        <v>0</v>
      </c>
      <c r="F2" s="18" t="s">
        <v>66</v>
      </c>
      <c r="G2" s="19">
        <v>53</v>
      </c>
      <c r="H2" s="16">
        <v>1</v>
      </c>
      <c r="I2" s="16">
        <v>4</v>
      </c>
      <c r="J2" s="16">
        <v>5</v>
      </c>
      <c r="K2" s="29" t="s">
        <v>114</v>
      </c>
      <c r="L2" s="21" t="str">
        <f t="shared" ref="L2:L22" si="0">RIGHT(K2,LEN(K2) - SEARCH("tab/", K2)-3)</f>
        <v>1_FR_BS_PURCB</v>
      </c>
      <c r="M2" s="16" t="s">
        <v>119</v>
      </c>
      <c r="N2" s="16" t="s">
        <v>120</v>
      </c>
      <c r="O2" s="25" t="str">
        <f>RIGHT(O6,10)</f>
        <v>2020-03-31</v>
      </c>
      <c r="P2" s="39" t="str">
        <f>Периоды!B7</f>
        <v>2019-01-01</v>
      </c>
      <c r="Q2" s="17" t="s">
        <v>22</v>
      </c>
    </row>
    <row r="3" spans="1:17" x14ac:dyDescent="0.25">
      <c r="A3" s="2">
        <v>2</v>
      </c>
      <c r="B3" s="15" t="s">
        <v>87</v>
      </c>
      <c r="C3" s="16" t="s">
        <v>28</v>
      </c>
      <c r="D3" s="16"/>
      <c r="E3" s="17" t="s">
        <v>0</v>
      </c>
      <c r="F3" s="18" t="s">
        <v>66</v>
      </c>
      <c r="G3" s="19">
        <v>53</v>
      </c>
      <c r="H3" s="16">
        <v>1</v>
      </c>
      <c r="I3" s="16">
        <v>5</v>
      </c>
      <c r="J3" s="16">
        <v>5</v>
      </c>
      <c r="K3" s="29" t="s">
        <v>115</v>
      </c>
      <c r="L3" s="21" t="str">
        <f t="shared" si="0"/>
        <v>1_FR_BS_PURCB_retrospective</v>
      </c>
      <c r="M3" s="16" t="s">
        <v>119</v>
      </c>
      <c r="N3" s="16" t="s">
        <v>120</v>
      </c>
      <c r="O3" s="25" t="str">
        <f>P2</f>
        <v>2019-01-01</v>
      </c>
      <c r="P3" s="25" t="str">
        <f>(LEFT(O3,4)-1)&amp;"-12-31"</f>
        <v>2018-12-31</v>
      </c>
      <c r="Q3" s="17" t="s">
        <v>22</v>
      </c>
    </row>
    <row r="4" spans="1:17" ht="30" x14ac:dyDescent="0.25">
      <c r="A4" s="2">
        <v>9</v>
      </c>
      <c r="B4" s="15" t="s">
        <v>103</v>
      </c>
      <c r="C4" s="16" t="s">
        <v>28</v>
      </c>
      <c r="D4" s="16"/>
      <c r="E4" s="17" t="s">
        <v>2</v>
      </c>
      <c r="F4" s="18" t="s">
        <v>72</v>
      </c>
      <c r="G4" s="19">
        <v>48</v>
      </c>
      <c r="H4" s="16">
        <v>1</v>
      </c>
      <c r="I4" s="16">
        <v>5</v>
      </c>
      <c r="J4" s="16">
        <v>5</v>
      </c>
      <c r="K4" s="29" t="s">
        <v>106</v>
      </c>
      <c r="L4" s="21" t="str">
        <f t="shared" si="0"/>
        <v>4_FR_CF_PURCB_comparative</v>
      </c>
      <c r="M4" s="16" t="s">
        <v>119</v>
      </c>
      <c r="N4" s="16" t="s">
        <v>127</v>
      </c>
      <c r="O4" s="23" t="str">
        <f>P6&amp;", "&amp;P3&amp;", "&amp;O3</f>
        <v>2019-01-01 - 2019-03-31, 2018-12-31, 2019-01-01</v>
      </c>
      <c r="P4" s="22" t="s">
        <v>127</v>
      </c>
      <c r="Q4" s="17" t="s">
        <v>23</v>
      </c>
    </row>
    <row r="5" spans="1:17" ht="30" x14ac:dyDescent="0.25">
      <c r="A5" s="13">
        <v>10</v>
      </c>
      <c r="B5" s="15" t="s">
        <v>104</v>
      </c>
      <c r="C5" s="16" t="s">
        <v>28</v>
      </c>
      <c r="D5" s="16"/>
      <c r="E5" s="17" t="s">
        <v>2</v>
      </c>
      <c r="F5" s="18" t="s">
        <v>72</v>
      </c>
      <c r="G5" s="19">
        <v>48</v>
      </c>
      <c r="H5" s="16">
        <v>1</v>
      </c>
      <c r="I5" s="16">
        <v>4</v>
      </c>
      <c r="J5" s="16">
        <v>4</v>
      </c>
      <c r="K5" s="29" t="s">
        <v>107</v>
      </c>
      <c r="L5" s="21" t="str">
        <f t="shared" si="0"/>
        <v>4_FR_CF_PURCB</v>
      </c>
      <c r="M5" s="16" t="s">
        <v>119</v>
      </c>
      <c r="N5" s="16" t="s">
        <v>127</v>
      </c>
      <c r="O5" s="23" t="str">
        <f>O6&amp;", "&amp;P2&amp;", "&amp;RIGHT(O6,10)</f>
        <v>2020-01-01 - 2020-03-31, 2019-01-01, 2020-03-31</v>
      </c>
      <c r="P5" s="22" t="s">
        <v>127</v>
      </c>
      <c r="Q5" s="17" t="s">
        <v>23</v>
      </c>
    </row>
    <row r="6" spans="1:17" x14ac:dyDescent="0.25">
      <c r="A6" s="2">
        <v>11</v>
      </c>
      <c r="B6" s="15" t="s">
        <v>88</v>
      </c>
      <c r="C6" s="16" t="s">
        <v>28</v>
      </c>
      <c r="D6" s="16"/>
      <c r="E6" s="17" t="s">
        <v>73</v>
      </c>
      <c r="F6" s="18" t="s">
        <v>74</v>
      </c>
      <c r="G6" s="19">
        <v>68</v>
      </c>
      <c r="H6" s="16">
        <v>1</v>
      </c>
      <c r="I6" s="26">
        <v>4</v>
      </c>
      <c r="J6" s="26">
        <v>5</v>
      </c>
      <c r="K6" s="29" t="s">
        <v>105</v>
      </c>
      <c r="L6" s="21" t="str">
        <f t="shared" si="0"/>
        <v>2_FR_PL_PURCB</v>
      </c>
      <c r="M6" s="16" t="s">
        <v>119</v>
      </c>
      <c r="N6" s="16" t="s">
        <v>120</v>
      </c>
      <c r="O6" s="27" t="s">
        <v>122</v>
      </c>
      <c r="P6" s="22" t="str">
        <f>LEFT(O6,4) - 1&amp;RIGHT(LEFT(O6,10),6)&amp;" - "&amp;LEFT(O6,4) - 1&amp;RIGHT(O6,6)</f>
        <v>2019-01-01 - 2019-03-31</v>
      </c>
      <c r="Q6" s="17" t="s">
        <v>24</v>
      </c>
    </row>
    <row r="7" spans="1:17" x14ac:dyDescent="0.25">
      <c r="A7" s="2">
        <v>12</v>
      </c>
      <c r="B7" s="15" t="s">
        <v>97</v>
      </c>
      <c r="C7" s="16" t="s">
        <v>47</v>
      </c>
      <c r="D7" s="16"/>
      <c r="E7" s="17" t="s">
        <v>1</v>
      </c>
      <c r="F7" s="19">
        <v>1</v>
      </c>
      <c r="G7" s="19">
        <v>30</v>
      </c>
      <c r="H7" s="16">
        <v>1</v>
      </c>
      <c r="I7" s="16">
        <v>4</v>
      </c>
      <c r="J7" s="16">
        <v>18</v>
      </c>
      <c r="K7" s="29" t="s">
        <v>98</v>
      </c>
      <c r="L7" s="21" t="str">
        <f t="shared" si="0"/>
        <v>3_FR_SOCIE_PURCB</v>
      </c>
      <c r="M7" s="16" t="s">
        <v>127</v>
      </c>
      <c r="N7" s="16" t="s">
        <v>127</v>
      </c>
      <c r="O7" s="22" t="s">
        <v>127</v>
      </c>
      <c r="P7" s="22" t="s">
        <v>127</v>
      </c>
      <c r="Q7" s="17" t="s">
        <v>99</v>
      </c>
    </row>
    <row r="8" spans="1:17" x14ac:dyDescent="0.25">
      <c r="A8" s="2">
        <v>19</v>
      </c>
      <c r="B8" s="17" t="s">
        <v>6</v>
      </c>
      <c r="C8" s="28" t="s">
        <v>46</v>
      </c>
      <c r="D8" s="28"/>
      <c r="E8" s="17" t="s">
        <v>81</v>
      </c>
      <c r="F8" s="19" t="s">
        <v>32</v>
      </c>
      <c r="G8" s="19" t="s">
        <v>36</v>
      </c>
      <c r="H8" s="16">
        <v>1</v>
      </c>
      <c r="I8" s="16">
        <v>3</v>
      </c>
      <c r="J8" s="16">
        <v>8</v>
      </c>
      <c r="K8" s="29" t="s">
        <v>94</v>
      </c>
      <c r="L8" s="21" t="str">
        <f t="shared" si="0"/>
        <v>FR_2_006_01c_01</v>
      </c>
      <c r="M8" s="16" t="s">
        <v>123</v>
      </c>
      <c r="N8" s="16" t="s">
        <v>124</v>
      </c>
      <c r="O8" s="22" t="str">
        <f>O2</f>
        <v>2020-03-31</v>
      </c>
      <c r="P8" s="22" t="str">
        <f>P2</f>
        <v>2019-01-01</v>
      </c>
      <c r="Q8" s="17" t="s">
        <v>7</v>
      </c>
    </row>
    <row r="9" spans="1:17" x14ac:dyDescent="0.25">
      <c r="A9" s="2">
        <v>20</v>
      </c>
      <c r="B9" s="15" t="s">
        <v>89</v>
      </c>
      <c r="C9" s="28" t="s">
        <v>46</v>
      </c>
      <c r="D9" s="28"/>
      <c r="E9" s="17" t="s">
        <v>82</v>
      </c>
      <c r="F9" s="19" t="s">
        <v>32</v>
      </c>
      <c r="G9" s="19" t="s">
        <v>34</v>
      </c>
      <c r="H9" s="16">
        <v>1</v>
      </c>
      <c r="I9" s="16">
        <v>3</v>
      </c>
      <c r="J9" s="16">
        <v>8</v>
      </c>
      <c r="K9" s="30" t="s">
        <v>90</v>
      </c>
      <c r="L9" s="21" t="str">
        <f t="shared" si="0"/>
        <v>FR_2_008_01c_01</v>
      </c>
      <c r="M9" s="16" t="s">
        <v>123</v>
      </c>
      <c r="N9" s="16" t="s">
        <v>124</v>
      </c>
      <c r="O9" s="22" t="str">
        <f>O2</f>
        <v>2020-03-31</v>
      </c>
      <c r="P9" s="22" t="str">
        <f>P2</f>
        <v>2019-01-01</v>
      </c>
      <c r="Q9" s="31" t="s">
        <v>89</v>
      </c>
    </row>
    <row r="10" spans="1:17" x14ac:dyDescent="0.25">
      <c r="A10" s="2">
        <v>7</v>
      </c>
      <c r="B10" s="17" t="s">
        <v>9</v>
      </c>
      <c r="C10" s="16" t="s">
        <v>50</v>
      </c>
      <c r="D10" s="16"/>
      <c r="E10" s="17" t="s">
        <v>70</v>
      </c>
      <c r="F10" s="19" t="s">
        <v>32</v>
      </c>
      <c r="G10" s="19" t="s">
        <v>41</v>
      </c>
      <c r="H10" s="16">
        <v>1</v>
      </c>
      <c r="I10" s="16">
        <v>3</v>
      </c>
      <c r="J10" s="16">
        <v>6</v>
      </c>
      <c r="K10" s="37" t="s">
        <v>109</v>
      </c>
      <c r="L10" s="21" t="str">
        <f t="shared" si="0"/>
        <v>FR_2_014_01c_01</v>
      </c>
      <c r="M10" s="16" t="s">
        <v>127</v>
      </c>
      <c r="N10" s="16" t="s">
        <v>127</v>
      </c>
      <c r="O10" s="22" t="s">
        <v>127</v>
      </c>
      <c r="P10" s="22" t="s">
        <v>127</v>
      </c>
      <c r="Q10" s="31" t="s">
        <v>9</v>
      </c>
    </row>
    <row r="11" spans="1:17" x14ac:dyDescent="0.25">
      <c r="A11" s="2">
        <v>14</v>
      </c>
      <c r="B11" s="17" t="s">
        <v>10</v>
      </c>
      <c r="C11" s="28" t="s">
        <v>50</v>
      </c>
      <c r="D11" s="28"/>
      <c r="E11" s="17" t="s">
        <v>76</v>
      </c>
      <c r="F11" s="19" t="s">
        <v>32</v>
      </c>
      <c r="G11" s="19" t="s">
        <v>37</v>
      </c>
      <c r="H11" s="16">
        <v>1</v>
      </c>
      <c r="I11" s="16">
        <v>3</v>
      </c>
      <c r="J11" s="16">
        <v>4</v>
      </c>
      <c r="K11" s="29" t="s">
        <v>100</v>
      </c>
      <c r="L11" s="21" t="str">
        <f t="shared" si="0"/>
        <v>FR_2_017_01c_01</v>
      </c>
      <c r="M11" s="16" t="s">
        <v>123</v>
      </c>
      <c r="N11" s="16" t="s">
        <v>119</v>
      </c>
      <c r="O11" s="22" t="str">
        <f>O2</f>
        <v>2020-03-31</v>
      </c>
      <c r="P11" s="22" t="str">
        <f>P2</f>
        <v>2019-01-01</v>
      </c>
      <c r="Q11" s="31" t="s">
        <v>10</v>
      </c>
    </row>
    <row r="12" spans="1:17" x14ac:dyDescent="0.25">
      <c r="A12" s="2">
        <v>6</v>
      </c>
      <c r="B12" s="17" t="s">
        <v>11</v>
      </c>
      <c r="C12" s="28" t="s">
        <v>50</v>
      </c>
      <c r="D12" s="28"/>
      <c r="E12" s="17" t="s">
        <v>69</v>
      </c>
      <c r="F12" s="19" t="s">
        <v>32</v>
      </c>
      <c r="G12" s="19" t="s">
        <v>39</v>
      </c>
      <c r="H12" s="16">
        <v>1</v>
      </c>
      <c r="I12" s="16">
        <v>3</v>
      </c>
      <c r="J12" s="16">
        <v>4</v>
      </c>
      <c r="K12" s="37" t="s">
        <v>110</v>
      </c>
      <c r="L12" s="21" t="str">
        <f t="shared" si="0"/>
        <v>FR_2_022_01c_01</v>
      </c>
      <c r="M12" s="16" t="s">
        <v>123</v>
      </c>
      <c r="N12" s="16" t="s">
        <v>119</v>
      </c>
      <c r="O12" s="22" t="str">
        <f>O2</f>
        <v>2020-03-31</v>
      </c>
      <c r="P12" s="22" t="str">
        <f>P2</f>
        <v>2019-01-01</v>
      </c>
      <c r="Q12" s="31" t="s">
        <v>11</v>
      </c>
    </row>
    <row r="13" spans="1:17" x14ac:dyDescent="0.25">
      <c r="A13" s="2">
        <v>15</v>
      </c>
      <c r="B13" s="17" t="s">
        <v>12</v>
      </c>
      <c r="C13" s="28" t="s">
        <v>50</v>
      </c>
      <c r="D13" s="28"/>
      <c r="E13" s="17" t="s">
        <v>77</v>
      </c>
      <c r="F13" s="19" t="s">
        <v>32</v>
      </c>
      <c r="G13" s="19" t="s">
        <v>35</v>
      </c>
      <c r="H13" s="16">
        <v>1</v>
      </c>
      <c r="I13" s="16">
        <v>3</v>
      </c>
      <c r="J13" s="16">
        <v>4</v>
      </c>
      <c r="K13" s="34" t="s">
        <v>101</v>
      </c>
      <c r="L13" s="21" t="str">
        <f t="shared" si="0"/>
        <v>FR_2_029_01c_01</v>
      </c>
      <c r="M13" s="16" t="s">
        <v>123</v>
      </c>
      <c r="N13" s="16" t="s">
        <v>119</v>
      </c>
      <c r="O13" s="22" t="str">
        <f>O2</f>
        <v>2020-03-31</v>
      </c>
      <c r="P13" s="22" t="str">
        <f>P2</f>
        <v>2019-01-01</v>
      </c>
      <c r="Q13" s="20" t="s">
        <v>12</v>
      </c>
    </row>
    <row r="14" spans="1:17" x14ac:dyDescent="0.25">
      <c r="A14" s="2">
        <v>13</v>
      </c>
      <c r="B14" s="32" t="s">
        <v>13</v>
      </c>
      <c r="C14" s="28" t="s">
        <v>121</v>
      </c>
      <c r="D14" s="28"/>
      <c r="E14" s="17" t="s">
        <v>75</v>
      </c>
      <c r="F14" s="19" t="s">
        <v>32</v>
      </c>
      <c r="G14" s="19" t="s">
        <v>37</v>
      </c>
      <c r="H14" s="16">
        <v>1</v>
      </c>
      <c r="I14" s="26">
        <v>3</v>
      </c>
      <c r="J14" s="26">
        <v>4</v>
      </c>
      <c r="K14" s="37" t="s">
        <v>116</v>
      </c>
      <c r="L14" s="21" t="str">
        <f t="shared" si="0"/>
        <v>FR_3_006_01c_01</v>
      </c>
      <c r="M14" s="16" t="s">
        <v>119</v>
      </c>
      <c r="N14" s="16" t="s">
        <v>120</v>
      </c>
      <c r="O14" s="22" t="str">
        <f>O6</f>
        <v>2020-01-01 - 2020-03-31</v>
      </c>
      <c r="P14" s="22" t="str">
        <f>P6</f>
        <v>2019-01-01 - 2019-03-31</v>
      </c>
      <c r="Q14" s="31" t="s">
        <v>13</v>
      </c>
    </row>
    <row r="15" spans="1:17" x14ac:dyDescent="0.25">
      <c r="A15" s="2">
        <v>3</v>
      </c>
      <c r="B15" s="32" t="s">
        <v>15</v>
      </c>
      <c r="C15" s="28" t="s">
        <v>47</v>
      </c>
      <c r="D15" s="28"/>
      <c r="E15" s="17" t="s">
        <v>67</v>
      </c>
      <c r="F15" s="18" t="s">
        <v>48</v>
      </c>
      <c r="G15" s="19" t="s">
        <v>49</v>
      </c>
      <c r="H15" s="16">
        <v>1</v>
      </c>
      <c r="I15" s="33">
        <v>3</v>
      </c>
      <c r="J15" s="33">
        <v>4</v>
      </c>
      <c r="K15" s="34" t="s">
        <v>113</v>
      </c>
      <c r="L15" s="21" t="str">
        <f t="shared" si="0"/>
        <v>FR_3_033_01_01</v>
      </c>
      <c r="M15" s="16" t="s">
        <v>119</v>
      </c>
      <c r="N15" s="16" t="s">
        <v>120</v>
      </c>
      <c r="O15" s="22" t="str">
        <f>O6</f>
        <v>2020-01-01 - 2020-03-31</v>
      </c>
      <c r="P15" s="22" t="str">
        <f>P6</f>
        <v>2019-01-01 - 2019-03-31</v>
      </c>
      <c r="Q15" s="17" t="s">
        <v>14</v>
      </c>
    </row>
    <row r="16" spans="1:17" x14ac:dyDescent="0.25">
      <c r="A16" s="2">
        <v>18</v>
      </c>
      <c r="B16" s="32" t="s">
        <v>16</v>
      </c>
      <c r="C16" s="16" t="s">
        <v>50</v>
      </c>
      <c r="D16" s="16"/>
      <c r="E16" s="17" t="s">
        <v>80</v>
      </c>
      <c r="F16" s="19" t="s">
        <v>32</v>
      </c>
      <c r="G16" s="19" t="s">
        <v>33</v>
      </c>
      <c r="H16" s="16">
        <v>1</v>
      </c>
      <c r="I16" s="16">
        <v>3</v>
      </c>
      <c r="J16" s="16">
        <v>4</v>
      </c>
      <c r="K16" s="34" t="s">
        <v>95</v>
      </c>
      <c r="L16" s="21" t="str">
        <f t="shared" si="0"/>
        <v>FR_3_034_01_01</v>
      </c>
      <c r="M16" s="16" t="s">
        <v>123</v>
      </c>
      <c r="N16" s="16" t="s">
        <v>119</v>
      </c>
      <c r="O16" s="22" t="str">
        <f>O6</f>
        <v>2020-01-01 - 2020-03-31</v>
      </c>
      <c r="P16" s="22" t="str">
        <f>P6</f>
        <v>2019-01-01 - 2019-03-31</v>
      </c>
      <c r="Q16" s="17" t="s">
        <v>16</v>
      </c>
    </row>
    <row r="17" spans="1:17" x14ac:dyDescent="0.25">
      <c r="A17" s="2">
        <v>8</v>
      </c>
      <c r="B17" s="32" t="s">
        <v>18</v>
      </c>
      <c r="C17" s="28" t="s">
        <v>50</v>
      </c>
      <c r="D17" s="28"/>
      <c r="E17" s="17" t="s">
        <v>71</v>
      </c>
      <c r="F17" s="19" t="s">
        <v>32</v>
      </c>
      <c r="G17" s="19" t="s">
        <v>38</v>
      </c>
      <c r="H17" s="16">
        <v>1</v>
      </c>
      <c r="I17" s="26">
        <v>3</v>
      </c>
      <c r="J17" s="26">
        <v>4</v>
      </c>
      <c r="K17" s="34" t="s">
        <v>108</v>
      </c>
      <c r="L17" s="21" t="str">
        <f t="shared" si="0"/>
        <v>FR_3_014_01c_01</v>
      </c>
      <c r="M17" s="16" t="s">
        <v>123</v>
      </c>
      <c r="N17" s="16" t="s">
        <v>119</v>
      </c>
      <c r="O17" s="22" t="str">
        <f>O6</f>
        <v>2020-01-01 - 2020-03-31</v>
      </c>
      <c r="P17" s="22" t="str">
        <f>P6</f>
        <v>2019-01-01 - 2019-03-31</v>
      </c>
      <c r="Q17" s="17" t="s">
        <v>17</v>
      </c>
    </row>
    <row r="18" spans="1:17" x14ac:dyDescent="0.25">
      <c r="A18" s="2">
        <v>21</v>
      </c>
      <c r="B18" s="35" t="s">
        <v>85</v>
      </c>
      <c r="C18" s="16" t="s">
        <v>46</v>
      </c>
      <c r="D18" s="16"/>
      <c r="E18" s="17" t="s">
        <v>83</v>
      </c>
      <c r="F18" s="19">
        <v>1</v>
      </c>
      <c r="G18" s="19">
        <v>9</v>
      </c>
      <c r="H18" s="16">
        <v>1</v>
      </c>
      <c r="I18" s="16">
        <v>3</v>
      </c>
      <c r="J18" s="16">
        <v>4</v>
      </c>
      <c r="K18" s="36" t="s">
        <v>93</v>
      </c>
      <c r="L18" s="21" t="str">
        <f t="shared" si="0"/>
        <v>FR_3_017_01c_01</v>
      </c>
      <c r="M18" s="16" t="s">
        <v>123</v>
      </c>
      <c r="N18" s="16" t="s">
        <v>119</v>
      </c>
      <c r="O18" s="22" t="str">
        <f>O6</f>
        <v>2020-01-01 - 2020-03-31</v>
      </c>
      <c r="P18" s="22" t="str">
        <f>P6</f>
        <v>2019-01-01 - 2019-03-31</v>
      </c>
      <c r="Q18" s="17" t="s">
        <v>84</v>
      </c>
    </row>
    <row r="19" spans="1:17" x14ac:dyDescent="0.25">
      <c r="A19" s="2">
        <v>16</v>
      </c>
      <c r="B19" s="32" t="s">
        <v>19</v>
      </c>
      <c r="C19" s="16" t="s">
        <v>46</v>
      </c>
      <c r="D19" s="16"/>
      <c r="E19" s="17" t="s">
        <v>78</v>
      </c>
      <c r="F19" s="19" t="s">
        <v>32</v>
      </c>
      <c r="G19" s="19" t="s">
        <v>33</v>
      </c>
      <c r="H19" s="16">
        <v>1</v>
      </c>
      <c r="I19" s="26">
        <v>3</v>
      </c>
      <c r="J19" s="26">
        <v>4</v>
      </c>
      <c r="K19" s="34" t="s">
        <v>102</v>
      </c>
      <c r="L19" s="21" t="str">
        <f t="shared" si="0"/>
        <v>FR_3_017_02c_01</v>
      </c>
      <c r="M19" s="16" t="s">
        <v>123</v>
      </c>
      <c r="N19" s="16" t="s">
        <v>119</v>
      </c>
      <c r="O19" s="22" t="str">
        <f>O6</f>
        <v>2020-01-01 - 2020-03-31</v>
      </c>
      <c r="P19" s="22" t="str">
        <f>P6</f>
        <v>2019-01-01 - 2019-03-31</v>
      </c>
      <c r="Q19" s="31" t="s">
        <v>19</v>
      </c>
    </row>
    <row r="20" spans="1:17" x14ac:dyDescent="0.25">
      <c r="A20" s="2">
        <v>17</v>
      </c>
      <c r="B20" s="17" t="s">
        <v>21</v>
      </c>
      <c r="C20" s="28" t="s">
        <v>50</v>
      </c>
      <c r="D20" s="28"/>
      <c r="E20" s="17" t="s">
        <v>79</v>
      </c>
      <c r="F20" s="19" t="s">
        <v>32</v>
      </c>
      <c r="G20" s="19" t="s">
        <v>33</v>
      </c>
      <c r="H20" s="16">
        <v>1</v>
      </c>
      <c r="I20" s="26">
        <v>3</v>
      </c>
      <c r="J20" s="26">
        <v>4</v>
      </c>
      <c r="K20" s="34" t="s">
        <v>96</v>
      </c>
      <c r="L20" s="21" t="str">
        <f t="shared" si="0"/>
        <v>FR_3_018_01c_01</v>
      </c>
      <c r="M20" s="16" t="s">
        <v>123</v>
      </c>
      <c r="N20" s="16" t="s">
        <v>119</v>
      </c>
      <c r="O20" s="22" t="str">
        <f>O6</f>
        <v>2020-01-01 - 2020-03-31</v>
      </c>
      <c r="P20" s="22" t="str">
        <f>P6</f>
        <v>2019-01-01 - 2019-03-31</v>
      </c>
      <c r="Q20" s="31" t="s">
        <v>20</v>
      </c>
    </row>
    <row r="21" spans="1:17" x14ac:dyDescent="0.25">
      <c r="A21" s="2">
        <v>4</v>
      </c>
      <c r="B21" s="17" t="s">
        <v>4</v>
      </c>
      <c r="C21" s="26" t="s">
        <v>46</v>
      </c>
      <c r="D21" s="26"/>
      <c r="E21" s="17" t="s">
        <v>68</v>
      </c>
      <c r="F21" s="19" t="s">
        <v>32</v>
      </c>
      <c r="G21" s="19" t="s">
        <v>33</v>
      </c>
      <c r="H21" s="16">
        <v>1</v>
      </c>
      <c r="I21" s="16">
        <v>3</v>
      </c>
      <c r="J21" s="16">
        <v>8</v>
      </c>
      <c r="K21" s="34" t="s">
        <v>112</v>
      </c>
      <c r="L21" s="21" t="str">
        <f t="shared" si="0"/>
        <v>FR_2_001_01c_01</v>
      </c>
      <c r="M21" s="16" t="s">
        <v>123</v>
      </c>
      <c r="N21" s="16" t="s">
        <v>124</v>
      </c>
      <c r="O21" s="22" t="str">
        <f>O2</f>
        <v>2020-03-31</v>
      </c>
      <c r="P21" s="22" t="str">
        <f>P2</f>
        <v>2019-01-01</v>
      </c>
      <c r="Q21" s="20" t="s">
        <v>4</v>
      </c>
    </row>
    <row r="22" spans="1:17" x14ac:dyDescent="0.25">
      <c r="A22" s="2">
        <v>5</v>
      </c>
      <c r="B22" s="17" t="s">
        <v>5</v>
      </c>
      <c r="C22" s="16" t="s">
        <v>46</v>
      </c>
      <c r="D22" s="16"/>
      <c r="E22" s="17" t="s">
        <v>3</v>
      </c>
      <c r="F22" s="19" t="s">
        <v>32</v>
      </c>
      <c r="G22" s="19" t="s">
        <v>40</v>
      </c>
      <c r="H22" s="16">
        <v>1</v>
      </c>
      <c r="I22" s="16">
        <v>3</v>
      </c>
      <c r="J22" s="16">
        <v>4</v>
      </c>
      <c r="K22" s="34" t="s">
        <v>111</v>
      </c>
      <c r="L22" s="21" t="str">
        <f t="shared" si="0"/>
        <v>FR_2_001_02c_01</v>
      </c>
      <c r="M22" s="16" t="s">
        <v>123</v>
      </c>
      <c r="N22" s="16" t="s">
        <v>119</v>
      </c>
      <c r="O22" s="22" t="str">
        <f>O2</f>
        <v>2020-03-31</v>
      </c>
      <c r="P22" s="22" t="str">
        <f>P2</f>
        <v>2019-01-01</v>
      </c>
      <c r="Q22" s="31" t="s">
        <v>8</v>
      </c>
    </row>
    <row r="23" spans="1:17" x14ac:dyDescent="0.25">
      <c r="K23" s="9"/>
    </row>
    <row r="24" spans="1:17" x14ac:dyDescent="0.25">
      <c r="K24" s="9"/>
    </row>
    <row r="25" spans="1:17" x14ac:dyDescent="0.25">
      <c r="K25" s="10"/>
      <c r="L25" s="4"/>
      <c r="M25" s="12"/>
      <c r="N25" s="12"/>
      <c r="O25" s="14"/>
      <c r="P25" s="14"/>
    </row>
    <row r="26" spans="1:17" x14ac:dyDescent="0.25">
      <c r="K26" s="9"/>
    </row>
    <row r="27" spans="1:17" x14ac:dyDescent="0.25">
      <c r="K27" s="9"/>
    </row>
    <row r="28" spans="1:17" x14ac:dyDescent="0.25">
      <c r="K28" s="11"/>
    </row>
  </sheetData>
  <sortState xmlns:xlrd2="http://schemas.microsoft.com/office/spreadsheetml/2017/richdata2" ref="A2:Q22">
    <sortCondition ref="E3"/>
  </sortState>
  <phoneticPr fontId="4" type="noConversion"/>
  <hyperlinks>
    <hyperlink ref="K16" r:id="rId1" xr:uid="{9F476C46-E6C4-4698-B1BE-EE5E1CA9DD4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D01A-8CF8-4893-8FFC-328023072017}">
  <dimension ref="A1:P5"/>
  <sheetViews>
    <sheetView workbookViewId="0">
      <selection activeCell="L14" sqref="L14"/>
    </sheetView>
  </sheetViews>
  <sheetFormatPr defaultRowHeight="15" x14ac:dyDescent="0.25"/>
  <cols>
    <col min="2" max="2" width="34.5703125" bestFit="1" customWidth="1"/>
    <col min="3" max="3" width="10.42578125" bestFit="1" customWidth="1"/>
    <col min="4" max="4" width="41.42578125" bestFit="1" customWidth="1"/>
    <col min="5" max="5" width="10.85546875" customWidth="1"/>
  </cols>
  <sheetData>
    <row r="1" spans="1:16" x14ac:dyDescent="0.25">
      <c r="A1" s="3" t="s">
        <v>25</v>
      </c>
      <c r="B1" s="3" t="s">
        <v>27</v>
      </c>
      <c r="C1" s="3" t="s">
        <v>30</v>
      </c>
      <c r="D1" s="3" t="s">
        <v>51</v>
      </c>
      <c r="E1" s="6" t="s">
        <v>44</v>
      </c>
      <c r="F1" s="6" t="s">
        <v>31</v>
      </c>
      <c r="G1" s="3" t="s">
        <v>43</v>
      </c>
      <c r="H1" s="3" t="s">
        <v>29</v>
      </c>
      <c r="I1" s="3" t="s">
        <v>42</v>
      </c>
      <c r="J1" s="3" t="s">
        <v>58</v>
      </c>
      <c r="K1" s="3" t="s">
        <v>59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60</v>
      </c>
    </row>
    <row r="2" spans="1:16" x14ac:dyDescent="0.25">
      <c r="A2" s="2">
        <v>1</v>
      </c>
      <c r="B2" s="1" t="s">
        <v>53</v>
      </c>
      <c r="C2" s="4" t="s">
        <v>46</v>
      </c>
      <c r="D2" s="1" t="s">
        <v>56</v>
      </c>
      <c r="E2" s="7" t="s">
        <v>32</v>
      </c>
      <c r="F2" s="8"/>
      <c r="G2" s="4">
        <v>2</v>
      </c>
      <c r="H2" s="4"/>
      <c r="I2" s="4"/>
      <c r="J2" s="4">
        <v>6</v>
      </c>
      <c r="K2" s="4">
        <v>7</v>
      </c>
      <c r="L2" s="4">
        <v>8</v>
      </c>
      <c r="M2" s="4"/>
      <c r="N2" s="4"/>
      <c r="O2" s="4"/>
      <c r="P2" s="4">
        <f>COUNTIF(J2:O2,"&gt;0")</f>
        <v>3</v>
      </c>
    </row>
    <row r="3" spans="1:16" x14ac:dyDescent="0.25">
      <c r="A3" s="2">
        <f t="shared" ref="A3:A5" si="0">A2+1</f>
        <v>2</v>
      </c>
      <c r="B3" s="1" t="s">
        <v>52</v>
      </c>
      <c r="C3" s="4" t="s">
        <v>46</v>
      </c>
      <c r="D3" s="1" t="s">
        <v>56</v>
      </c>
      <c r="E3" s="7" t="s">
        <v>32</v>
      </c>
      <c r="F3" s="8"/>
      <c r="G3" s="4">
        <v>2</v>
      </c>
      <c r="H3" s="4"/>
      <c r="I3" s="4"/>
      <c r="J3" s="4">
        <v>9</v>
      </c>
      <c r="K3" s="4">
        <v>10</v>
      </c>
      <c r="L3" s="4">
        <v>11</v>
      </c>
      <c r="M3" s="4"/>
      <c r="N3" s="4"/>
      <c r="O3" s="4"/>
      <c r="P3" s="4">
        <f>COUNTIF(J3:O3,"&gt;0")</f>
        <v>3</v>
      </c>
    </row>
    <row r="4" spans="1:16" x14ac:dyDescent="0.25">
      <c r="A4" s="2">
        <f t="shared" si="0"/>
        <v>3</v>
      </c>
      <c r="B4" s="1" t="s">
        <v>54</v>
      </c>
      <c r="C4" s="4" t="s">
        <v>46</v>
      </c>
      <c r="D4" s="1" t="s">
        <v>56</v>
      </c>
      <c r="E4" s="7" t="s">
        <v>32</v>
      </c>
      <c r="F4" s="8"/>
      <c r="G4" s="4">
        <v>2</v>
      </c>
      <c r="H4" s="4"/>
      <c r="I4" s="4"/>
      <c r="J4" s="4">
        <v>3</v>
      </c>
      <c r="K4" s="4">
        <v>4</v>
      </c>
      <c r="L4" s="4">
        <v>5</v>
      </c>
      <c r="M4" s="4">
        <v>12</v>
      </c>
      <c r="N4" s="4">
        <v>13</v>
      </c>
      <c r="O4" s="4">
        <v>14</v>
      </c>
      <c r="P4" s="4">
        <f t="shared" ref="P4:P5" si="1">COUNTIF(J4:O4,"&gt;0")</f>
        <v>6</v>
      </c>
    </row>
    <row r="5" spans="1:16" x14ac:dyDescent="0.25">
      <c r="A5" s="2">
        <f t="shared" si="0"/>
        <v>4</v>
      </c>
      <c r="B5" s="1" t="s">
        <v>55</v>
      </c>
      <c r="C5" s="4" t="s">
        <v>45</v>
      </c>
      <c r="D5" s="1" t="s">
        <v>57</v>
      </c>
      <c r="E5" s="7" t="s">
        <v>65</v>
      </c>
      <c r="F5" s="7"/>
      <c r="G5" s="4">
        <v>2</v>
      </c>
      <c r="H5" s="4"/>
      <c r="I5" s="4"/>
      <c r="J5" s="4">
        <v>3</v>
      </c>
      <c r="K5" s="4">
        <v>4</v>
      </c>
      <c r="L5" s="4">
        <v>5</v>
      </c>
      <c r="M5" s="4"/>
      <c r="N5" s="4"/>
      <c r="O5" s="4"/>
      <c r="P5" s="4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2569-192C-46A1-B5E6-B07421EED13B}">
  <dimension ref="A1:G29"/>
  <sheetViews>
    <sheetView workbookViewId="0">
      <selection activeCell="E10" sqref="E10"/>
    </sheetView>
  </sheetViews>
  <sheetFormatPr defaultRowHeight="15" x14ac:dyDescent="0.25"/>
  <cols>
    <col min="1" max="1" width="21.140625" customWidth="1"/>
    <col min="2" max="2" width="24.28515625" customWidth="1"/>
  </cols>
  <sheetData>
    <row r="1" spans="1:7" x14ac:dyDescent="0.25">
      <c r="A1" s="44" t="s">
        <v>131</v>
      </c>
      <c r="B1" s="40" t="str">
        <f>B2&amp;" - "&amp;B3</f>
        <v>2020-01-01 - 2020-03-31</v>
      </c>
    </row>
    <row r="2" spans="1:7" x14ac:dyDescent="0.25">
      <c r="A2" s="45" t="s">
        <v>128</v>
      </c>
      <c r="B2" s="43" t="s">
        <v>130</v>
      </c>
      <c r="C2" s="38"/>
      <c r="D2" s="38"/>
      <c r="E2" s="38"/>
      <c r="F2" s="38"/>
      <c r="G2" s="38"/>
    </row>
    <row r="3" spans="1:7" x14ac:dyDescent="0.25">
      <c r="A3" s="45" t="s">
        <v>129</v>
      </c>
      <c r="B3" s="43" t="s">
        <v>138</v>
      </c>
      <c r="C3" s="38"/>
      <c r="D3" s="38"/>
      <c r="E3" s="38"/>
      <c r="F3" s="38"/>
      <c r="G3" s="38"/>
    </row>
    <row r="4" spans="1:7" x14ac:dyDescent="0.25">
      <c r="A4" s="46" t="s">
        <v>135</v>
      </c>
      <c r="B4" s="40" t="str">
        <f>LEFT(B2,4)&amp;"-01-01"&amp;" - "&amp;B3</f>
        <v>2020-01-01 - 2020-03-31</v>
      </c>
      <c r="C4" s="38"/>
      <c r="D4" s="38"/>
      <c r="E4" s="38"/>
      <c r="F4" s="38"/>
      <c r="G4" s="38"/>
    </row>
    <row r="5" spans="1:7" x14ac:dyDescent="0.25">
      <c r="A5" s="41"/>
      <c r="B5" s="40"/>
      <c r="C5" s="38"/>
      <c r="D5" s="38"/>
      <c r="E5" s="38"/>
      <c r="F5" s="38"/>
      <c r="G5" s="38"/>
    </row>
    <row r="6" spans="1:7" x14ac:dyDescent="0.25">
      <c r="A6" s="44" t="s">
        <v>132</v>
      </c>
      <c r="B6" s="40" t="str">
        <f>B7&amp;" - "&amp;B8</f>
        <v>2019-01-01 - 2019-03-31</v>
      </c>
      <c r="C6" s="38"/>
      <c r="D6" s="38"/>
      <c r="E6" s="38"/>
      <c r="F6" s="38"/>
      <c r="G6" s="38"/>
    </row>
    <row r="7" spans="1:7" x14ac:dyDescent="0.25">
      <c r="A7" s="45" t="s">
        <v>128</v>
      </c>
      <c r="B7" s="38" t="str">
        <f>LEFT(B2,4)-1&amp;RIGHT(B2,6)</f>
        <v>2019-01-01</v>
      </c>
      <c r="C7" s="40"/>
      <c r="D7" s="40"/>
      <c r="E7" s="40"/>
      <c r="F7" s="38"/>
      <c r="G7" s="38"/>
    </row>
    <row r="8" spans="1:7" x14ac:dyDescent="0.25">
      <c r="A8" s="45" t="s">
        <v>129</v>
      </c>
      <c r="B8" s="38" t="str">
        <f>LEFT(B3,4)-1&amp;RIGHT(B3,6)</f>
        <v>2019-03-31</v>
      </c>
      <c r="C8" s="40"/>
      <c r="D8" s="40"/>
      <c r="E8" s="40"/>
      <c r="F8" s="38"/>
      <c r="G8" s="38"/>
    </row>
    <row r="9" spans="1:7" x14ac:dyDescent="0.25">
      <c r="A9" s="46" t="s">
        <v>135</v>
      </c>
      <c r="B9" s="40" t="str">
        <f>LEFT(B7,4)&amp;"-01-01"&amp;" - "&amp;B8</f>
        <v>2019-01-01 - 2019-03-31</v>
      </c>
      <c r="C9" s="40"/>
      <c r="D9" s="40"/>
      <c r="E9" s="40"/>
      <c r="F9" s="38"/>
      <c r="G9" s="38"/>
    </row>
    <row r="10" spans="1:7" x14ac:dyDescent="0.25">
      <c r="A10" s="42"/>
      <c r="B10" s="40"/>
      <c r="C10" s="40"/>
      <c r="D10" s="40"/>
      <c r="E10" s="40"/>
      <c r="F10" s="38"/>
      <c r="G10" s="38"/>
    </row>
    <row r="11" spans="1:7" x14ac:dyDescent="0.25">
      <c r="A11" s="44" t="s">
        <v>133</v>
      </c>
      <c r="B11" s="40"/>
      <c r="C11" s="40"/>
      <c r="D11" s="40"/>
      <c r="E11" s="40"/>
      <c r="F11" s="38"/>
      <c r="G11" s="38"/>
    </row>
    <row r="12" spans="1:7" x14ac:dyDescent="0.25">
      <c r="A12" s="45" t="s">
        <v>128</v>
      </c>
      <c r="B12" t="str">
        <f>LEFT(B2,4)-1&amp;"-01-01"</f>
        <v>2019-01-01</v>
      </c>
      <c r="C12" s="40"/>
      <c r="D12" s="40"/>
      <c r="E12" s="40"/>
      <c r="F12" s="38"/>
      <c r="G12" s="38"/>
    </row>
    <row r="13" spans="1:7" x14ac:dyDescent="0.25">
      <c r="A13" s="45" t="s">
        <v>129</v>
      </c>
      <c r="B13" s="40" t="str">
        <f>LEFT(B2,4)-1&amp;"-12-31"</f>
        <v>2019-12-31</v>
      </c>
      <c r="C13" s="40"/>
      <c r="D13" s="40"/>
      <c r="E13" s="40"/>
      <c r="F13" s="38"/>
      <c r="G13" s="38"/>
    </row>
    <row r="14" spans="1:7" x14ac:dyDescent="0.25">
      <c r="A14" s="45" t="s">
        <v>136</v>
      </c>
      <c r="B14" s="40" t="str">
        <f>B12&amp;" - "&amp;B13</f>
        <v>2019-01-01 - 2019-12-31</v>
      </c>
      <c r="C14" s="40"/>
      <c r="D14" s="40"/>
      <c r="E14" s="40"/>
      <c r="F14" s="38"/>
      <c r="G14" s="38"/>
    </row>
    <row r="15" spans="1:7" x14ac:dyDescent="0.25">
      <c r="A15" s="40"/>
      <c r="B15" s="40"/>
      <c r="C15" s="40"/>
      <c r="D15" s="40"/>
      <c r="E15" s="40"/>
      <c r="F15" s="38"/>
      <c r="G15" s="38"/>
    </row>
    <row r="16" spans="1:7" x14ac:dyDescent="0.25">
      <c r="A16" s="44" t="s">
        <v>134</v>
      </c>
      <c r="C16" s="40"/>
      <c r="D16" s="40"/>
      <c r="E16" s="40"/>
      <c r="F16" s="38"/>
      <c r="G16" s="38"/>
    </row>
    <row r="17" spans="1:7" x14ac:dyDescent="0.25">
      <c r="A17" s="45" t="s">
        <v>128</v>
      </c>
      <c r="B17" t="str">
        <f>LEFT(B2,4)-2&amp;"-01-01"</f>
        <v>2018-01-01</v>
      </c>
      <c r="C17" s="40"/>
      <c r="D17" s="40"/>
      <c r="E17" s="40"/>
      <c r="F17" s="38"/>
      <c r="G17" s="38"/>
    </row>
    <row r="18" spans="1:7" x14ac:dyDescent="0.25">
      <c r="A18" s="45" t="s">
        <v>129</v>
      </c>
      <c r="B18" s="40" t="str">
        <f>LEFT(B2,4)-2&amp;"-12-31"</f>
        <v>2018-12-31</v>
      </c>
      <c r="C18" s="40"/>
      <c r="D18" s="40"/>
      <c r="E18" s="40"/>
      <c r="F18" s="38"/>
      <c r="G18" s="38"/>
    </row>
    <row r="19" spans="1:7" x14ac:dyDescent="0.25">
      <c r="A19" s="40"/>
      <c r="B19" s="40"/>
      <c r="C19" s="40"/>
      <c r="D19" s="40"/>
      <c r="E19" s="40"/>
      <c r="F19" s="38"/>
      <c r="G19" s="38"/>
    </row>
    <row r="20" spans="1:7" x14ac:dyDescent="0.25">
      <c r="A20" s="44" t="s">
        <v>137</v>
      </c>
      <c r="B20" s="40"/>
      <c r="C20" s="40"/>
      <c r="D20" s="40"/>
      <c r="E20" s="40"/>
      <c r="F20" s="38"/>
      <c r="G20" s="38"/>
    </row>
    <row r="21" spans="1:7" x14ac:dyDescent="0.25">
      <c r="A21" s="40"/>
      <c r="B21" s="40" t="str">
        <f>B4&amp;", "&amp;B13&amp;", "&amp;B3</f>
        <v>2020-01-01 - 2020-03-31, 2019-12-31, 2020-03-31</v>
      </c>
      <c r="C21" s="40"/>
      <c r="D21" s="40"/>
      <c r="E21" s="40"/>
      <c r="F21" s="38"/>
      <c r="G21" s="38"/>
    </row>
    <row r="22" spans="1:7" x14ac:dyDescent="0.25">
      <c r="A22" s="40"/>
      <c r="B22" s="40" t="str">
        <f>B9&amp;", "&amp;B18&amp;", "&amp;B8</f>
        <v>2019-01-01 - 2019-03-31, 2018-12-31, 2019-03-31</v>
      </c>
      <c r="C22" s="40"/>
      <c r="D22" s="40"/>
      <c r="E22" s="40"/>
      <c r="F22" s="38"/>
      <c r="G22" s="38"/>
    </row>
    <row r="23" spans="1:7" x14ac:dyDescent="0.25">
      <c r="A23" s="40"/>
      <c r="B23" s="40"/>
      <c r="C23" s="40"/>
      <c r="D23" s="40"/>
      <c r="E23" s="40"/>
    </row>
    <row r="24" spans="1:7" x14ac:dyDescent="0.25">
      <c r="A24" s="40"/>
      <c r="B24" s="40"/>
      <c r="C24" s="40"/>
      <c r="D24" s="40"/>
      <c r="E24" s="40"/>
    </row>
    <row r="25" spans="1:7" x14ac:dyDescent="0.25">
      <c r="A25" s="40"/>
      <c r="B25" s="40"/>
      <c r="C25" s="40"/>
      <c r="D25" s="40"/>
      <c r="E25" s="40"/>
    </row>
    <row r="26" spans="1:7" x14ac:dyDescent="0.25">
      <c r="A26" s="40"/>
      <c r="B26" s="40"/>
      <c r="C26" s="40"/>
      <c r="D26" s="40"/>
      <c r="E26" s="40"/>
    </row>
    <row r="27" spans="1:7" x14ac:dyDescent="0.25">
      <c r="A27" s="40"/>
      <c r="B27" s="40"/>
      <c r="C27" s="40"/>
      <c r="D27" s="40"/>
      <c r="E27" s="40"/>
    </row>
    <row r="28" spans="1:7" x14ac:dyDescent="0.25">
      <c r="A28" s="40"/>
      <c r="B28" s="40"/>
      <c r="C28" s="40"/>
      <c r="D28" s="40"/>
      <c r="E28" s="40"/>
    </row>
    <row r="29" spans="1:7" x14ac:dyDescent="0.25">
      <c r="A29" s="40"/>
      <c r="B29" s="40"/>
      <c r="C29" s="40"/>
      <c r="D29" s="40"/>
      <c r="E29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БухОтч</vt:lpstr>
      <vt:lpstr>Оборот</vt:lpstr>
      <vt:lpstr>Периоды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 ...</cp:lastModifiedBy>
  <dcterms:created xsi:type="dcterms:W3CDTF">2019-10-17T11:54:11Z</dcterms:created>
  <dcterms:modified xsi:type="dcterms:W3CDTF">2020-05-04T21:59:42Z</dcterms:modified>
</cp:coreProperties>
</file>