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<sst xmlns="http://schemas.openxmlformats.org/spreadsheetml/2006/main" count="110" uniqueCount="31">
  <si>
    <t xml:space="preserve">Scenario</t>
  </si>
  <si>
    <t xml:space="preserve">Base</t>
  </si>
  <si>
    <t xml:space="preserve">Capacities</t>
  </si>
  <si>
    <t xml:space="preserve">Capex</t>
  </si>
  <si>
    <t xml:space="preserve">WACC</t>
  </si>
  <si>
    <t xml:space="preserve">1+WACC</t>
  </si>
  <si>
    <t xml:space="preserve">n</t>
  </si>
  <si>
    <t xml:space="preserve">1+wacc^n</t>
  </si>
  <si>
    <t xml:space="preserve">(1+wacc^n)-1</t>
  </si>
  <si>
    <t xml:space="preserve">Annuity Factor</t>
  </si>
  <si>
    <t xml:space="preserve">Annuity</t>
  </si>
  <si>
    <t xml:space="preserve">Optimized Capacity</t>
  </si>
  <si>
    <t xml:space="preserve">Annual Cost Bn €/Yr</t>
  </si>
  <si>
    <t xml:space="preserve">Total Cost Bn €</t>
  </si>
  <si>
    <t xml:space="preserve">Offshore</t>
  </si>
  <si>
    <t xml:space="preserve">Onshore</t>
  </si>
  <si>
    <t xml:space="preserve">PV</t>
  </si>
  <si>
    <t xml:space="preserve">Hydro RoR</t>
  </si>
  <si>
    <t xml:space="preserve">Biomass CHP</t>
  </si>
  <si>
    <t xml:space="preserve">GSHP</t>
  </si>
  <si>
    <t xml:space="preserve">ENERGY COST CALCULATION</t>
  </si>
  <si>
    <t xml:space="preserve">ASHP</t>
  </si>
  <si>
    <t xml:space="preserve">Energy Cost</t>
  </si>
  <si>
    <t xml:space="preserve">Optimized Capacity (Energy)</t>
  </si>
  <si>
    <t xml:space="preserve">Total Annual Cost (Power+Energy) Bn €/Yr</t>
  </si>
  <si>
    <t xml:space="preserve">Li-ion</t>
  </si>
  <si>
    <t xml:space="preserve">Redox</t>
  </si>
  <si>
    <t xml:space="preserve">aCAES</t>
  </si>
  <si>
    <t xml:space="preserve">TES</t>
  </si>
  <si>
    <t xml:space="preserve">Conservative</t>
  </si>
  <si>
    <t xml:space="preserve">Progressive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</si>
</sst>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00"/>
      <name val="Arial"/>
      <family val="2"/>
    </font>
    <font>
      <b val="true"/>
      <i val="true"/>
      <sz val="10"/>
      <color rgb="FF000000"/>
      <name val="Arial"/>
      <family val="2"/>
    </font>
    <font>
      <i val="true"/>
      <sz val="10"/>
      <color rgb="FF000000"/>
      <name val="Arial"/>
      <family val="2"/>
    </font>
    <font>
      <b val="true"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RowHeight="12.8" zeroHeight="false" outlineLevelRow="0" outlineLevelCol="0"/>
  <cols>
    <col collapsed="false" customWidth="true" hidden="false" outlineLevel="0" max="1" min="1" style="1" width="14.03"/>
    <col collapsed="false" customWidth="true" hidden="false" outlineLevel="0" max="2" min="2" style="1" width="13.34"/>
    <col collapsed="false" customWidth="false" hidden="false" outlineLevel="0" max="8" min="3" style="1" width="11.52"/>
    <col collapsed="false" customWidth="true" hidden="false" outlineLevel="0" max="9" min="9" style="1" width="14.31"/>
    <col collapsed="false" customWidth="false" hidden="false" outlineLevel="0" max="10" min="10" style="1" width="11.52"/>
    <col collapsed="false" customWidth="true" hidden="false" outlineLevel="0" max="11" min="11" style="1" width="21.26"/>
    <col collapsed="false" customWidth="true" hidden="false" outlineLevel="0" max="12" min="12" style="1" width="20.7"/>
    <col collapsed="false" customWidth="true" hidden="false" outlineLevel="0" max="13" min="13" style="1" width="16.67"/>
    <col collapsed="false" customWidth="false" hidden="false" outlineLevel="0" max="20" min="14" style="1" width="11.52"/>
    <col collapsed="false" customWidth="true" hidden="false" outlineLevel="0" max="22" min="21" style="1" width="16.11"/>
    <col collapsed="false" customWidth="true" hidden="false" outlineLevel="0" max="23" min="23" style="1" width="25.98"/>
    <col collapsed="false" customWidth="false" hidden="false" outlineLevel="0" max="24" min="24" style="1" width="11.52"/>
    <col collapsed="false" customWidth="true" hidden="false" outlineLevel="0" max="25" min="25" style="1" width="39.45"/>
    <col collapsed="false" customWidth="true" hidden="false" outlineLevel="0" max="26" min="26" style="1" width="32.37"/>
    <col collapsed="false" customWidth="false" hidden="false" outlineLevel="0" max="1025" min="27" style="1" width="11.52"/>
  </cols>
  <sheetData>
    <row r="1" customFormat="false" ht="12.8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customFormat="false" ht="12.8" hidden="false" customHeight="false" outlineLevel="0" collapsed="false">
      <c r="A4" s="5"/>
      <c r="B4" s="5" t="s">
        <v>14</v>
      </c>
      <c r="C4" s="5" t="n">
        <v>2093000</v>
      </c>
      <c r="D4" s="5" t="n">
        <v>0.048</v>
      </c>
      <c r="E4" s="5" t="n">
        <f aca="false">1+D4</f>
        <v>1.048</v>
      </c>
      <c r="F4" s="5" t="n">
        <v>25</v>
      </c>
      <c r="G4" s="5" t="n">
        <f aca="false">(1+D4)^F4</f>
        <v>3.22873250681985</v>
      </c>
      <c r="H4" s="5" t="n">
        <f aca="false">G4-1</f>
        <v>2.22873250681985</v>
      </c>
      <c r="I4" s="5" t="n">
        <f aca="false">(D4*G4)/H4</f>
        <v>0.0695369048789487</v>
      </c>
      <c r="J4" s="5" t="n">
        <f aca="false">C4*I4</f>
        <v>145540.74191164</v>
      </c>
      <c r="K4" s="5" t="n">
        <v>54406.036</v>
      </c>
      <c r="L4" s="5" t="n">
        <f aca="false">(J4*K4)/1000000000</f>
        <v>7.91829484391138</v>
      </c>
      <c r="M4" s="5" t="n">
        <f aca="false">(C4*K4)/1000000000</f>
        <v>113.871833348</v>
      </c>
    </row>
    <row r="5" customFormat="false" ht="12.8" hidden="false" customHeight="false" outlineLevel="0" collapsed="false">
      <c r="A5" s="5"/>
      <c r="B5" s="5" t="s">
        <v>15</v>
      </c>
      <c r="C5" s="5" t="n">
        <v>1075000</v>
      </c>
      <c r="D5" s="5" t="n">
        <v>0.025</v>
      </c>
      <c r="E5" s="5" t="n">
        <f aca="false">1+D5</f>
        <v>1.025</v>
      </c>
      <c r="F5" s="5" t="n">
        <v>25</v>
      </c>
      <c r="G5" s="5" t="n">
        <f aca="false">(1+D5)^F5</f>
        <v>1.85394409832215</v>
      </c>
      <c r="H5" s="5" t="n">
        <f aca="false">G5-1</f>
        <v>0.853944098322152</v>
      </c>
      <c r="I5" s="5" t="n">
        <f aca="false">(D5*G5)/H5</f>
        <v>0.0542759210457928</v>
      </c>
      <c r="J5" s="5" t="n">
        <f aca="false">C5*I5</f>
        <v>58346.6151242272</v>
      </c>
      <c r="K5" s="5" t="n">
        <v>168689</v>
      </c>
      <c r="L5" s="5" t="n">
        <f aca="false">(J5*K5)/1000000000</f>
        <v>9.84243215869076</v>
      </c>
      <c r="M5" s="5" t="n">
        <f aca="false">(C5*K5)/1000000000</f>
        <v>181.340675</v>
      </c>
    </row>
    <row r="6" customFormat="false" ht="12.8" hidden="false" customHeight="false" outlineLevel="0" collapsed="false">
      <c r="A6" s="5"/>
      <c r="B6" s="5" t="s">
        <v>16</v>
      </c>
      <c r="C6" s="5" t="n">
        <v>425000</v>
      </c>
      <c r="D6" s="5" t="n">
        <v>0.021</v>
      </c>
      <c r="E6" s="5" t="n">
        <f aca="false">1+D6</f>
        <v>1.021</v>
      </c>
      <c r="F6" s="5" t="n">
        <v>25</v>
      </c>
      <c r="G6" s="5" t="n">
        <f aca="false">(1+D6)^F6</f>
        <v>1.68129357048649</v>
      </c>
      <c r="H6" s="5" t="n">
        <f aca="false">G6-1</f>
        <v>0.681293570486493</v>
      </c>
      <c r="I6" s="5" t="n">
        <f aca="false">(D6*G6)/H6</f>
        <v>0.0518237166908892</v>
      </c>
      <c r="J6" s="5" t="n">
        <f aca="false">C6*I6</f>
        <v>22025.0795936279</v>
      </c>
      <c r="K6" s="5" t="n">
        <v>196716</v>
      </c>
      <c r="L6" s="5" t="n">
        <f aca="false">(J6*K6)/1000000000</f>
        <v>4.33268555734011</v>
      </c>
      <c r="M6" s="5" t="n">
        <f aca="false">(C6*K6)/1000000000</f>
        <v>83.6043</v>
      </c>
    </row>
    <row r="7" customFormat="false" ht="12.8" hidden="false" customHeight="false" outlineLevel="0" collapsed="false">
      <c r="A7" s="5"/>
      <c r="B7" s="5" t="s">
        <v>17</v>
      </c>
      <c r="C7" s="5" t="n">
        <v>3000000</v>
      </c>
      <c r="D7" s="5" t="n">
        <v>0.05</v>
      </c>
      <c r="E7" s="5" t="n">
        <f aca="false">1+D7</f>
        <v>1.05</v>
      </c>
      <c r="F7" s="5" t="n">
        <v>50</v>
      </c>
      <c r="G7" s="5" t="n">
        <f aca="false">(1+D7)^F7</f>
        <v>11.4673997857537</v>
      </c>
      <c r="H7" s="5" t="n">
        <f aca="false">G7-1</f>
        <v>10.4673997857537</v>
      </c>
      <c r="I7" s="5" t="n">
        <f aca="false">(D7*G7)/H7</f>
        <v>0.0547767354857365</v>
      </c>
      <c r="J7" s="5" t="n">
        <f aca="false">C7*I7</f>
        <v>164330.206457209</v>
      </c>
      <c r="K7" s="5" t="n">
        <v>1154.9</v>
      </c>
      <c r="L7" s="5" t="n">
        <f aca="false">(J7*K7)/1000000000</f>
        <v>0.189784955437431</v>
      </c>
      <c r="M7" s="5" t="n">
        <f aca="false">(C7*K7)/1000000000</f>
        <v>3.4647</v>
      </c>
    </row>
    <row r="8" customFormat="false" ht="12.8" hidden="false" customHeight="false" outlineLevel="0" collapsed="false">
      <c r="A8" s="5"/>
      <c r="B8" s="5" t="s">
        <v>18</v>
      </c>
      <c r="C8" s="5" t="n">
        <v>1951000</v>
      </c>
      <c r="D8" s="5" t="n">
        <v>0.05</v>
      </c>
      <c r="E8" s="5" t="n">
        <f aca="false">1+D8</f>
        <v>1.05</v>
      </c>
      <c r="F8" s="5" t="n">
        <v>30</v>
      </c>
      <c r="G8" s="5" t="n">
        <f aca="false">(1+D8)^F8</f>
        <v>4.32194237515067</v>
      </c>
      <c r="H8" s="5" t="n">
        <f aca="false">G8-1</f>
        <v>3.32194237515067</v>
      </c>
      <c r="I8" s="5" t="n">
        <f aca="false">(D8*G8)/H8</f>
        <v>0.0650514350802766</v>
      </c>
      <c r="J8" s="5" t="n">
        <f aca="false">C8*I8</f>
        <v>126915.34984162</v>
      </c>
      <c r="K8" s="5" t="n">
        <v>68610</v>
      </c>
      <c r="L8" s="5" t="n">
        <f aca="false">(J8*K8)/1000000000</f>
        <v>8.70766215263352</v>
      </c>
      <c r="M8" s="5" t="n">
        <f aca="false">(C8*K8)/1000000000</f>
        <v>133.85811</v>
      </c>
    </row>
    <row r="9" customFormat="false" ht="12.8" hidden="false" customHeight="false" outlineLevel="0" collapsed="false">
      <c r="A9" s="5"/>
      <c r="B9" s="5" t="s">
        <v>19</v>
      </c>
      <c r="C9" s="5" t="n">
        <v>1400000</v>
      </c>
      <c r="D9" s="5" t="n">
        <v>0.05</v>
      </c>
      <c r="E9" s="5" t="n">
        <f aca="false">1+D9</f>
        <v>1.05</v>
      </c>
      <c r="F9" s="5" t="n">
        <v>20</v>
      </c>
      <c r="G9" s="5" t="n">
        <f aca="false">(1+D9)^F9</f>
        <v>2.65329770514442</v>
      </c>
      <c r="H9" s="5" t="n">
        <f aca="false">G9-1</f>
        <v>1.65329770514442</v>
      </c>
      <c r="I9" s="5" t="n">
        <f aca="false">(D9*G9)/H9</f>
        <v>0.0802425871906913</v>
      </c>
      <c r="J9" s="5" t="n">
        <f aca="false">C9*I9</f>
        <v>112339.622066968</v>
      </c>
      <c r="K9" s="5" t="n">
        <v>137351</v>
      </c>
      <c r="L9" s="5" t="n">
        <f aca="false">(J9*K9)/1000000000</f>
        <v>15.4299594305201</v>
      </c>
      <c r="M9" s="5" t="n">
        <f aca="false">(C9*K9)/1000000000</f>
        <v>192.2914</v>
      </c>
      <c r="N9" s="6" t="s">
        <v>20</v>
      </c>
      <c r="O9" s="7"/>
      <c r="P9" s="7"/>
    </row>
    <row r="10" customFormat="false" ht="12.8" hidden="false" customHeight="false" outlineLevel="0" collapsed="false">
      <c r="A10" s="5"/>
      <c r="B10" s="5" t="s">
        <v>21</v>
      </c>
      <c r="C10" s="5" t="n">
        <v>1050000</v>
      </c>
      <c r="D10" s="5" t="n">
        <v>0.05</v>
      </c>
      <c r="E10" s="5" t="n">
        <f aca="false">1+D10</f>
        <v>1.05</v>
      </c>
      <c r="F10" s="5" t="n">
        <v>20</v>
      </c>
      <c r="G10" s="5" t="n">
        <f aca="false">(1+D10)^F10</f>
        <v>2.65329770514442</v>
      </c>
      <c r="H10" s="5" t="n">
        <f aca="false">G10-1</f>
        <v>1.65329770514442</v>
      </c>
      <c r="I10" s="5" t="n">
        <f aca="false">(D10*G10)/H10</f>
        <v>0.0802425871906913</v>
      </c>
      <c r="J10" s="5" t="n">
        <f aca="false">C10*I10</f>
        <v>84254.7165502259</v>
      </c>
      <c r="K10" s="5" t="n">
        <v>36048</v>
      </c>
      <c r="L10" s="5" t="n">
        <f aca="false">(J10*K10)/1000000000</f>
        <v>3.03721402220254</v>
      </c>
      <c r="M10" s="5" t="n">
        <f aca="false">(C10*K10)/1000000000</f>
        <v>37.8504</v>
      </c>
      <c r="N10" s="4" t="s">
        <v>22</v>
      </c>
      <c r="O10" s="4" t="s">
        <v>4</v>
      </c>
      <c r="P10" s="4" t="s">
        <v>5</v>
      </c>
      <c r="Q10" s="4" t="s">
        <v>6</v>
      </c>
      <c r="R10" s="4" t="s">
        <v>7</v>
      </c>
      <c r="S10" s="4" t="s">
        <v>8</v>
      </c>
      <c r="T10" s="4" t="s">
        <v>9</v>
      </c>
      <c r="U10" s="4" t="s">
        <v>10</v>
      </c>
      <c r="V10" s="4" t="s">
        <v>23</v>
      </c>
      <c r="W10" s="4" t="s">
        <v>12</v>
      </c>
      <c r="X10" s="4" t="s">
        <v>13</v>
      </c>
      <c r="Y10" s="8" t="s">
        <v>24</v>
      </c>
      <c r="Z10" s="0"/>
    </row>
    <row r="11" customFormat="false" ht="12.8" hidden="false" customHeight="false" outlineLevel="0" collapsed="false">
      <c r="A11" s="5"/>
      <c r="B11" s="5" t="s">
        <v>25</v>
      </c>
      <c r="C11" s="5" t="n">
        <v>35000</v>
      </c>
      <c r="D11" s="5" t="n">
        <v>0.05</v>
      </c>
      <c r="E11" s="5" t="n">
        <f aca="false">1+D11</f>
        <v>1.05</v>
      </c>
      <c r="F11" s="5" t="n">
        <v>20</v>
      </c>
      <c r="G11" s="5" t="n">
        <f aca="false">(1+D11)^F11</f>
        <v>2.65329770514442</v>
      </c>
      <c r="H11" s="5" t="n">
        <f aca="false">G11-1</f>
        <v>1.65329770514442</v>
      </c>
      <c r="I11" s="5" t="n">
        <f aca="false">(D11*G11)/H11</f>
        <v>0.0802425871906913</v>
      </c>
      <c r="J11" s="5" t="n">
        <f aca="false">C11*I11</f>
        <v>2808.4905516742</v>
      </c>
      <c r="K11" s="5" t="n">
        <v>15650</v>
      </c>
      <c r="L11" s="5" t="n">
        <f aca="false">(J11*K11)/1000000000</f>
        <v>0.0439528771337012</v>
      </c>
      <c r="M11" s="5" t="n">
        <f aca="false">(C11*K11)/1000000000</f>
        <v>0.54775</v>
      </c>
      <c r="N11" s="5" t="n">
        <v>187000</v>
      </c>
      <c r="O11" s="5" t="n">
        <v>0.05</v>
      </c>
      <c r="P11" s="5" t="n">
        <f aca="false">1+O11</f>
        <v>1.05</v>
      </c>
      <c r="Q11" s="5" t="n">
        <v>20</v>
      </c>
      <c r="R11" s="5" t="n">
        <f aca="false">(1+O11)^Q11</f>
        <v>2.65329770514442</v>
      </c>
      <c r="S11" s="5" t="n">
        <f aca="false">R11-1</f>
        <v>1.65329770514442</v>
      </c>
      <c r="T11" s="5" t="n">
        <f aca="false">(O11*R11)/S11</f>
        <v>0.0802425871906913</v>
      </c>
      <c r="U11" s="5" t="n">
        <f aca="false">N11*T11</f>
        <v>15005.3638046593</v>
      </c>
      <c r="V11" s="5" t="n">
        <f aca="false">101.74*1000</f>
        <v>101740</v>
      </c>
      <c r="W11" s="5" t="n">
        <f aca="false">(U11*V11)/1000000000</f>
        <v>1.52664571348603</v>
      </c>
      <c r="X11" s="5" t="n">
        <f aca="false">(N11*V11)/1000000000</f>
        <v>19.02538</v>
      </c>
      <c r="Y11" s="5" t="n">
        <f aca="false">W11+L11</f>
        <v>1.57059859061974</v>
      </c>
      <c r="Z11" s="0"/>
    </row>
    <row r="12" customFormat="false" ht="12.8" hidden="false" customHeight="false" outlineLevel="0" collapsed="false">
      <c r="A12" s="5"/>
      <c r="B12" s="5" t="s">
        <v>26</v>
      </c>
      <c r="C12" s="5" t="n">
        <v>600000</v>
      </c>
      <c r="D12" s="5" t="n">
        <v>0.05</v>
      </c>
      <c r="E12" s="5" t="n">
        <f aca="false">1+D12</f>
        <v>1.05</v>
      </c>
      <c r="F12" s="5" t="n">
        <v>25</v>
      </c>
      <c r="G12" s="5" t="n">
        <f aca="false">(1+D12)^F12</f>
        <v>3.38635494089939</v>
      </c>
      <c r="H12" s="5" t="n">
        <f aca="false">G12-1</f>
        <v>2.38635494089939</v>
      </c>
      <c r="I12" s="5" t="n">
        <f aca="false">(D12*G12)/H12</f>
        <v>0.0709524572992296</v>
      </c>
      <c r="J12" s="5" t="n">
        <f aca="false">C12*I12</f>
        <v>42571.4743795378</v>
      </c>
      <c r="K12" s="5" t="n">
        <v>930</v>
      </c>
      <c r="L12" s="5" t="n">
        <f aca="false">(J12*K12)/1000000000</f>
        <v>0.0395914711729701</v>
      </c>
      <c r="M12" s="5" t="n">
        <f aca="false">(C12*K12)/1000000000</f>
        <v>0.558</v>
      </c>
      <c r="N12" s="5" t="n">
        <v>70000</v>
      </c>
      <c r="O12" s="5" t="n">
        <v>0.05</v>
      </c>
      <c r="P12" s="5" t="n">
        <f aca="false">1+O12</f>
        <v>1.05</v>
      </c>
      <c r="Q12" s="5" t="n">
        <v>25</v>
      </c>
      <c r="R12" s="5" t="n">
        <f aca="false">(1+O12)^Q12</f>
        <v>3.38635494089939</v>
      </c>
      <c r="S12" s="5" t="n">
        <f aca="false">R12-1</f>
        <v>2.38635494089939</v>
      </c>
      <c r="T12" s="5" t="n">
        <f aca="false">(O12*R12)/S12</f>
        <v>0.0709524572992296</v>
      </c>
      <c r="U12" s="5" t="n">
        <f aca="false">N12*T12</f>
        <v>4966.67201094607</v>
      </c>
      <c r="V12" s="5" t="n">
        <f aca="false">3.08*1000</f>
        <v>3080</v>
      </c>
      <c r="W12" s="5" t="n">
        <f aca="false">(U12*V12)/1000000000</f>
        <v>0.0152973497937139</v>
      </c>
      <c r="X12" s="5" t="n">
        <f aca="false">(N12*V12)/1000000000</f>
        <v>0.2156</v>
      </c>
      <c r="Y12" s="5" t="n">
        <f aca="false">W12+L12</f>
        <v>0.054888820966684</v>
      </c>
      <c r="Z12" s="0"/>
    </row>
    <row r="13" customFormat="false" ht="12.8" hidden="false" customHeight="false" outlineLevel="0" collapsed="false">
      <c r="A13" s="5"/>
      <c r="B13" s="5" t="s">
        <v>27</v>
      </c>
      <c r="C13" s="5" t="n">
        <v>750000</v>
      </c>
      <c r="D13" s="5" t="n">
        <v>0.05</v>
      </c>
      <c r="E13" s="5" t="n">
        <f aca="false">1+D13</f>
        <v>1.05</v>
      </c>
      <c r="F13" s="5" t="n">
        <v>30</v>
      </c>
      <c r="G13" s="5" t="n">
        <f aca="false">(1+D13)^F13</f>
        <v>4.32194237515067</v>
      </c>
      <c r="H13" s="5" t="n">
        <f aca="false">G13-1</f>
        <v>3.32194237515067</v>
      </c>
      <c r="I13" s="5" t="n">
        <f aca="false">(D13*G13)/H13</f>
        <v>0.0650514350802766</v>
      </c>
      <c r="J13" s="5" t="n">
        <f aca="false">C13*I13</f>
        <v>48788.5763102074</v>
      </c>
      <c r="K13" s="5" t="n">
        <v>150</v>
      </c>
      <c r="L13" s="5" t="n">
        <f aca="false">(J13*K13)/1000000000</f>
        <v>0.00731828644653111</v>
      </c>
      <c r="M13" s="5" t="n">
        <f aca="false">(C13*K13)/1000000000</f>
        <v>0.1125</v>
      </c>
      <c r="N13" s="5" t="n">
        <v>40000</v>
      </c>
      <c r="O13" s="5" t="n">
        <v>0.05</v>
      </c>
      <c r="P13" s="5" t="n">
        <f aca="false">1+O13</f>
        <v>1.05</v>
      </c>
      <c r="Q13" s="5" t="n">
        <v>30</v>
      </c>
      <c r="R13" s="5" t="n">
        <f aca="false">(1+O13)^Q13</f>
        <v>4.32194237515067</v>
      </c>
      <c r="S13" s="5" t="n">
        <f aca="false">R13-1</f>
        <v>3.32194237515067</v>
      </c>
      <c r="T13" s="5" t="n">
        <f aca="false">(O13*R13)/S13</f>
        <v>0.0650514350802766</v>
      </c>
      <c r="U13" s="5" t="n">
        <f aca="false">N13*T13</f>
        <v>2602.05740321106</v>
      </c>
      <c r="V13" s="5" t="n">
        <f aca="false">2.5*1000</f>
        <v>2500</v>
      </c>
      <c r="W13" s="5" t="n">
        <f aca="false">(U13*V13)/1000000000</f>
        <v>0.00650514350802766</v>
      </c>
      <c r="X13" s="5" t="n">
        <f aca="false">(N13*V13)/1000000000</f>
        <v>0.1</v>
      </c>
      <c r="Y13" s="5" t="n">
        <f aca="false">W13+L13</f>
        <v>0.0138234299545588</v>
      </c>
      <c r="Z13" s="0"/>
    </row>
    <row r="14" customFormat="false" ht="12.8" hidden="false" customHeight="false" outlineLevel="0" collapsed="false">
      <c r="A14" s="5"/>
      <c r="B14" s="5" t="s">
        <v>28</v>
      </c>
      <c r="C14" s="5" t="n">
        <v>0</v>
      </c>
      <c r="D14" s="5" t="n">
        <v>0.05</v>
      </c>
      <c r="E14" s="5" t="n">
        <f aca="false">1+D14</f>
        <v>1.05</v>
      </c>
      <c r="F14" s="5" t="n">
        <v>20</v>
      </c>
      <c r="G14" s="5" t="n">
        <f aca="false">(1+D14)^F14</f>
        <v>2.65329770514442</v>
      </c>
      <c r="H14" s="5" t="n">
        <f aca="false">G14-1</f>
        <v>1.65329770514442</v>
      </c>
      <c r="I14" s="5" t="n">
        <f aca="false">(D14*G14)/H14</f>
        <v>0.0802425871906913</v>
      </c>
      <c r="J14" s="5" t="n">
        <f aca="false">C14*I14</f>
        <v>0</v>
      </c>
      <c r="K14" s="5" t="n">
        <v>7500</v>
      </c>
      <c r="L14" s="5" t="n">
        <f aca="false">(J14*K14)/1000000000</f>
        <v>0</v>
      </c>
      <c r="M14" s="5" t="n">
        <f aca="false">(C14*K14)/1000000000</f>
        <v>0</v>
      </c>
      <c r="N14" s="5" t="n">
        <v>38376</v>
      </c>
      <c r="O14" s="5" t="n">
        <v>0.05</v>
      </c>
      <c r="P14" s="5" t="n">
        <f aca="false">1+O14</f>
        <v>1.05</v>
      </c>
      <c r="Q14" s="5" t="n">
        <v>20</v>
      </c>
      <c r="R14" s="5" t="n">
        <f aca="false">(1+O14)^Q14</f>
        <v>2.65329770514442</v>
      </c>
      <c r="S14" s="5" t="n">
        <f aca="false">R14-1</f>
        <v>1.65329770514442</v>
      </c>
      <c r="T14" s="5" t="n">
        <f aca="false">(O14*R14)/S14</f>
        <v>0.0802425871906913</v>
      </c>
      <c r="U14" s="5" t="n">
        <f aca="false">N14*T14</f>
        <v>3079.38952602997</v>
      </c>
      <c r="V14" s="5" t="n">
        <f aca="false">540*1000</f>
        <v>540000</v>
      </c>
      <c r="W14" s="5" t="n">
        <f aca="false">(U14*V14)/1000000000</f>
        <v>1.66287034405618</v>
      </c>
      <c r="X14" s="5" t="n">
        <f aca="false">(N14*V14)/1000000000</f>
        <v>20.72304</v>
      </c>
      <c r="Y14" s="5" t="n">
        <f aca="false">W14+L14</f>
        <v>1.66287034405618</v>
      </c>
      <c r="Z14" s="0"/>
    </row>
    <row r="16" customFormat="false" ht="12.8" hidden="false" customHeight="false" outlineLevel="0" collapsed="false">
      <c r="A16" s="4" t="s">
        <v>29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4" t="s">
        <v>10</v>
      </c>
      <c r="K16" s="4" t="s">
        <v>11</v>
      </c>
      <c r="L16" s="4" t="s">
        <v>12</v>
      </c>
      <c r="M16" s="4" t="s">
        <v>13</v>
      </c>
    </row>
    <row r="17" customFormat="false" ht="12.8" hidden="false" customHeight="false" outlineLevel="0" collapsed="false">
      <c r="A17" s="5"/>
      <c r="B17" s="5" t="s">
        <v>14</v>
      </c>
      <c r="C17" s="5" t="n">
        <v>2093000</v>
      </c>
      <c r="D17" s="5" t="n">
        <v>0.048</v>
      </c>
      <c r="E17" s="5" t="n">
        <f aca="false">1+D17</f>
        <v>1.048</v>
      </c>
      <c r="F17" s="5" t="n">
        <v>25</v>
      </c>
      <c r="G17" s="5" t="n">
        <f aca="false">(1+D17)^F17</f>
        <v>3.22873250681985</v>
      </c>
      <c r="H17" s="5" t="n">
        <f aca="false">G17-1</f>
        <v>2.22873250681985</v>
      </c>
      <c r="I17" s="5" t="n">
        <f aca="false">(D17*G17)/H17</f>
        <v>0.0695369048789487</v>
      </c>
      <c r="J17" s="5" t="n">
        <f aca="false">C17*I17</f>
        <v>145540.74191164</v>
      </c>
      <c r="K17" s="5" t="n">
        <v>76942</v>
      </c>
      <c r="L17" s="5" t="n">
        <f aca="false">(J17*K17)/1000000000</f>
        <v>11.1981957641654</v>
      </c>
      <c r="M17" s="5" t="n">
        <f aca="false">(C17*K17)/1000000000</f>
        <v>161.039606</v>
      </c>
    </row>
    <row r="18" customFormat="false" ht="12.8" hidden="false" customHeight="false" outlineLevel="0" collapsed="false">
      <c r="A18" s="5"/>
      <c r="B18" s="5" t="s">
        <v>15</v>
      </c>
      <c r="C18" s="5" t="n">
        <v>1075000</v>
      </c>
      <c r="D18" s="5" t="n">
        <v>0.025</v>
      </c>
      <c r="E18" s="5" t="n">
        <f aca="false">1+D18</f>
        <v>1.025</v>
      </c>
      <c r="F18" s="5" t="n">
        <v>25</v>
      </c>
      <c r="G18" s="5" t="n">
        <f aca="false">(1+D18)^F18</f>
        <v>1.85394409832215</v>
      </c>
      <c r="H18" s="5" t="n">
        <f aca="false">G18-1</f>
        <v>0.853944098322152</v>
      </c>
      <c r="I18" s="5" t="n">
        <f aca="false">(D18*G18)/H18</f>
        <v>0.0542759210457928</v>
      </c>
      <c r="J18" s="5" t="n">
        <f aca="false">C18*I18</f>
        <v>58346.6151242272</v>
      </c>
      <c r="K18" s="5" t="n">
        <v>168689</v>
      </c>
      <c r="L18" s="5" t="n">
        <f aca="false">(J18*K18)/1000000000</f>
        <v>9.84243215869076</v>
      </c>
      <c r="M18" s="5" t="n">
        <f aca="false">(C18*K18)/1000000000</f>
        <v>181.340675</v>
      </c>
    </row>
    <row r="19" customFormat="false" ht="12.8" hidden="false" customHeight="false" outlineLevel="0" collapsed="false">
      <c r="A19" s="5"/>
      <c r="B19" s="5" t="s">
        <v>16</v>
      </c>
      <c r="C19" s="5" t="n">
        <v>425000</v>
      </c>
      <c r="D19" s="5" t="n">
        <v>0.021</v>
      </c>
      <c r="E19" s="5" t="n">
        <f aca="false">1+D19</f>
        <v>1.021</v>
      </c>
      <c r="F19" s="5" t="n">
        <v>25</v>
      </c>
      <c r="G19" s="5" t="n">
        <f aca="false">(1+D19)^F19</f>
        <v>1.68129357048649</v>
      </c>
      <c r="H19" s="5" t="n">
        <f aca="false">G19-1</f>
        <v>0.681293570486493</v>
      </c>
      <c r="I19" s="5" t="n">
        <f aca="false">(D19*G19)/H19</f>
        <v>0.0518237166908892</v>
      </c>
      <c r="J19" s="5" t="n">
        <f aca="false">C19*I19</f>
        <v>22025.0795936279</v>
      </c>
      <c r="K19" s="5" t="n">
        <v>243840</v>
      </c>
      <c r="L19" s="5" t="n">
        <f aca="false">(J19*K19)/1000000000</f>
        <v>5.37059540811023</v>
      </c>
      <c r="M19" s="5" t="n">
        <f aca="false">(C19*K19)/1000000000</f>
        <v>103.632</v>
      </c>
    </row>
    <row r="20" customFormat="false" ht="12.8" hidden="false" customHeight="false" outlineLevel="0" collapsed="false">
      <c r="A20" s="5"/>
      <c r="B20" s="5" t="s">
        <v>17</v>
      </c>
      <c r="C20" s="5" t="n">
        <v>3000000</v>
      </c>
      <c r="D20" s="5" t="n">
        <v>0.05</v>
      </c>
      <c r="E20" s="5" t="n">
        <f aca="false">1+D20</f>
        <v>1.05</v>
      </c>
      <c r="F20" s="5" t="n">
        <v>50</v>
      </c>
      <c r="G20" s="5" t="n">
        <f aca="false">(1+D20)^F20</f>
        <v>11.4673997857537</v>
      </c>
      <c r="H20" s="5" t="n">
        <f aca="false">G20-1</f>
        <v>10.4673997857537</v>
      </c>
      <c r="I20" s="5" t="n">
        <f aca="false">(D20*G20)/H20</f>
        <v>0.0547767354857365</v>
      </c>
      <c r="J20" s="5" t="n">
        <f aca="false">C20*I20</f>
        <v>164330.206457209</v>
      </c>
      <c r="K20" s="5" t="n">
        <v>1154.9</v>
      </c>
      <c r="L20" s="5" t="n">
        <f aca="false">(J20*K20)/1000000000</f>
        <v>0.189784955437431</v>
      </c>
      <c r="M20" s="5" t="n">
        <f aca="false">(C20*K20)/1000000000</f>
        <v>3.4647</v>
      </c>
    </row>
    <row r="21" customFormat="false" ht="12.8" hidden="false" customHeight="false" outlineLevel="0" collapsed="false">
      <c r="A21" s="5"/>
      <c r="B21" s="5" t="s">
        <v>18</v>
      </c>
      <c r="C21" s="5" t="n">
        <v>1951000</v>
      </c>
      <c r="D21" s="5" t="n">
        <v>0.05</v>
      </c>
      <c r="E21" s="5" t="n">
        <f aca="false">1+D21</f>
        <v>1.05</v>
      </c>
      <c r="F21" s="5" t="n">
        <v>30</v>
      </c>
      <c r="G21" s="5" t="n">
        <f aca="false">(1+D21)^F21</f>
        <v>4.32194237515067</v>
      </c>
      <c r="H21" s="5" t="n">
        <f aca="false">G21-1</f>
        <v>3.32194237515067</v>
      </c>
      <c r="I21" s="5" t="n">
        <f aca="false">(D21*G21)/H21</f>
        <v>0.0650514350802766</v>
      </c>
      <c r="J21" s="5" t="n">
        <f aca="false">C21*I21</f>
        <v>126915.34984162</v>
      </c>
      <c r="K21" s="5" t="n">
        <v>73621</v>
      </c>
      <c r="L21" s="5" t="n">
        <f aca="false">(J21*K21)/1000000000</f>
        <v>9.34363497068988</v>
      </c>
      <c r="M21" s="5" t="n">
        <f aca="false">(C21*K21)/1000000000</f>
        <v>143.634571</v>
      </c>
    </row>
    <row r="22" customFormat="false" ht="12.8" hidden="false" customHeight="false" outlineLevel="0" collapsed="false">
      <c r="A22" s="5"/>
      <c r="B22" s="5" t="s">
        <v>19</v>
      </c>
      <c r="C22" s="5" t="n">
        <v>1400000</v>
      </c>
      <c r="D22" s="5" t="n">
        <v>0.05</v>
      </c>
      <c r="E22" s="5" t="n">
        <f aca="false">1+D22</f>
        <v>1.05</v>
      </c>
      <c r="F22" s="5" t="n">
        <v>20</v>
      </c>
      <c r="G22" s="5" t="n">
        <f aca="false">(1+D22)^F22</f>
        <v>2.65329770514442</v>
      </c>
      <c r="H22" s="5" t="n">
        <f aca="false">G22-1</f>
        <v>1.65329770514442</v>
      </c>
      <c r="I22" s="5" t="n">
        <f aca="false">(D22*G22)/H22</f>
        <v>0.0802425871906913</v>
      </c>
      <c r="J22" s="5" t="n">
        <f aca="false">C22*I22</f>
        <v>112339.622066968</v>
      </c>
      <c r="K22" s="5" t="n">
        <v>146485</v>
      </c>
      <c r="L22" s="5" t="n">
        <f aca="false">(J22*K22)/1000000000</f>
        <v>16.4560695384798</v>
      </c>
      <c r="M22" s="5" t="n">
        <f aca="false">(C22*K22)/1000000000</f>
        <v>205.079</v>
      </c>
    </row>
    <row r="23" customFormat="false" ht="12.8" hidden="false" customHeight="false" outlineLevel="0" collapsed="false">
      <c r="A23" s="5"/>
      <c r="B23" s="5" t="s">
        <v>21</v>
      </c>
      <c r="C23" s="5" t="n">
        <v>1050000</v>
      </c>
      <c r="D23" s="5" t="n">
        <v>0.05</v>
      </c>
      <c r="E23" s="5" t="n">
        <f aca="false">1+D23</f>
        <v>1.05</v>
      </c>
      <c r="F23" s="5" t="n">
        <v>20</v>
      </c>
      <c r="G23" s="5" t="n">
        <f aca="false">(1+D23)^F23</f>
        <v>2.65329770514442</v>
      </c>
      <c r="H23" s="5" t="n">
        <f aca="false">G23-1</f>
        <v>1.65329770514442</v>
      </c>
      <c r="I23" s="5" t="n">
        <f aca="false">(D23*G23)/H23</f>
        <v>0.0802425871906913</v>
      </c>
      <c r="J23" s="5" t="n">
        <f aca="false">C23*I23</f>
        <v>84254.7165502259</v>
      </c>
      <c r="K23" s="5" t="n">
        <v>35374</v>
      </c>
      <c r="L23" s="5" t="n">
        <f aca="false">(J23*K23)/1000000000</f>
        <v>2.98042634324769</v>
      </c>
      <c r="M23" s="5" t="n">
        <f aca="false">(C23*K23)/1000000000</f>
        <v>37.1427</v>
      </c>
      <c r="N23" s="4" t="s">
        <v>22</v>
      </c>
      <c r="O23" s="4" t="s">
        <v>4</v>
      </c>
      <c r="P23" s="4" t="s">
        <v>5</v>
      </c>
      <c r="Q23" s="4" t="s">
        <v>6</v>
      </c>
      <c r="R23" s="4" t="s">
        <v>7</v>
      </c>
      <c r="S23" s="4" t="s">
        <v>8</v>
      </c>
      <c r="T23" s="4" t="s">
        <v>9</v>
      </c>
      <c r="U23" s="4" t="s">
        <v>10</v>
      </c>
      <c r="V23" s="4" t="s">
        <v>23</v>
      </c>
      <c r="W23" s="4" t="s">
        <v>12</v>
      </c>
      <c r="X23" s="4" t="s">
        <v>13</v>
      </c>
      <c r="Y23" s="8" t="s">
        <v>24</v>
      </c>
      <c r="Z23" s="0"/>
    </row>
    <row r="24" customFormat="false" ht="12.8" hidden="false" customHeight="false" outlineLevel="0" collapsed="false">
      <c r="A24" s="5"/>
      <c r="B24" s="5" t="s">
        <v>25</v>
      </c>
      <c r="C24" s="5" t="n">
        <v>35000</v>
      </c>
      <c r="D24" s="5" t="n">
        <v>0.05</v>
      </c>
      <c r="E24" s="5" t="n">
        <f aca="false">1+D24</f>
        <v>1.05</v>
      </c>
      <c r="F24" s="5" t="n">
        <v>20</v>
      </c>
      <c r="G24" s="5" t="n">
        <f aca="false">(1+D24)^F24</f>
        <v>2.65329770514442</v>
      </c>
      <c r="H24" s="5" t="n">
        <f aca="false">G24-1</f>
        <v>1.65329770514442</v>
      </c>
      <c r="I24" s="5" t="n">
        <f aca="false">(D24*G24)/H24</f>
        <v>0.0802425871906913</v>
      </c>
      <c r="J24" s="5" t="n">
        <f aca="false">C24*I24</f>
        <v>2808.4905516742</v>
      </c>
      <c r="K24" s="5" t="n">
        <v>15650</v>
      </c>
      <c r="L24" s="5" t="n">
        <f aca="false">(J24*K24)/1000000000</f>
        <v>0.0439528771337012</v>
      </c>
      <c r="M24" s="5" t="n">
        <f aca="false">(C24*K24)/1000000000</f>
        <v>0.54775</v>
      </c>
      <c r="N24" s="5" t="n">
        <v>187000</v>
      </c>
      <c r="O24" s="5" t="n">
        <v>0.05</v>
      </c>
      <c r="P24" s="5" t="n">
        <f aca="false">1+O24</f>
        <v>1.05</v>
      </c>
      <c r="Q24" s="5" t="n">
        <v>20</v>
      </c>
      <c r="R24" s="5" t="n">
        <f aca="false">(1+O24)^Q24</f>
        <v>2.65329770514442</v>
      </c>
      <c r="S24" s="5" t="n">
        <f aca="false">R24-1</f>
        <v>1.65329770514442</v>
      </c>
      <c r="T24" s="5" t="n">
        <f aca="false">(O24*R24)/S24</f>
        <v>0.0802425871906913</v>
      </c>
      <c r="U24" s="5" t="n">
        <f aca="false">N24*T24</f>
        <v>15005.3638046593</v>
      </c>
      <c r="V24" s="5" t="n">
        <f aca="false">101.74*1000</f>
        <v>101740</v>
      </c>
      <c r="W24" s="5" t="n">
        <f aca="false">(U24*V24)/1000000000</f>
        <v>1.52664571348603</v>
      </c>
      <c r="X24" s="5" t="n">
        <f aca="false">(N24*V24)/1000000000</f>
        <v>19.02538</v>
      </c>
      <c r="Y24" s="5" t="n">
        <f aca="false">L24+W24</f>
        <v>1.57059859061974</v>
      </c>
      <c r="Z24" s="0"/>
    </row>
    <row r="25" customFormat="false" ht="12.8" hidden="false" customHeight="false" outlineLevel="0" collapsed="false">
      <c r="A25" s="5"/>
      <c r="B25" s="5" t="s">
        <v>26</v>
      </c>
      <c r="C25" s="5" t="n">
        <v>600000</v>
      </c>
      <c r="D25" s="5" t="n">
        <v>0.05</v>
      </c>
      <c r="E25" s="5" t="n">
        <f aca="false">1+D25</f>
        <v>1.05</v>
      </c>
      <c r="F25" s="5" t="n">
        <v>25</v>
      </c>
      <c r="G25" s="5" t="n">
        <f aca="false">(1+D25)^F25</f>
        <v>3.38635494089939</v>
      </c>
      <c r="H25" s="5" t="n">
        <f aca="false">G25-1</f>
        <v>2.38635494089939</v>
      </c>
      <c r="I25" s="5" t="n">
        <f aca="false">(D25*G25)/H25</f>
        <v>0.0709524572992296</v>
      </c>
      <c r="J25" s="5" t="n">
        <f aca="false">C25*I25</f>
        <v>42571.4743795378</v>
      </c>
      <c r="K25" s="5" t="n">
        <v>0</v>
      </c>
      <c r="L25" s="5" t="n">
        <f aca="false">(J25*K25)/1000000000</f>
        <v>0</v>
      </c>
      <c r="M25" s="5" t="n">
        <f aca="false">(C25*K25)/1000000000</f>
        <v>0</v>
      </c>
      <c r="N25" s="5" t="n">
        <v>70000</v>
      </c>
      <c r="O25" s="5" t="n">
        <v>0.05</v>
      </c>
      <c r="P25" s="5" t="n">
        <f aca="false">1+O25</f>
        <v>1.05</v>
      </c>
      <c r="Q25" s="5" t="n">
        <v>25</v>
      </c>
      <c r="R25" s="5" t="n">
        <f aca="false">(1+O25)^Q25</f>
        <v>3.38635494089939</v>
      </c>
      <c r="S25" s="5" t="n">
        <f aca="false">R25-1</f>
        <v>2.38635494089939</v>
      </c>
      <c r="T25" s="5" t="n">
        <f aca="false">(O25*R25)/S25</f>
        <v>0.0709524572992296</v>
      </c>
      <c r="U25" s="5" t="n">
        <f aca="false">N25*T25</f>
        <v>4966.67201094607</v>
      </c>
      <c r="V25" s="5" t="n">
        <v>0</v>
      </c>
      <c r="W25" s="5" t="n">
        <f aca="false">(U25*V25)/1000000000</f>
        <v>0</v>
      </c>
      <c r="X25" s="5" t="n">
        <f aca="false">(N25*V25)/1000000000</f>
        <v>0</v>
      </c>
      <c r="Y25" s="5" t="n">
        <f aca="false">L25+W25</f>
        <v>0</v>
      </c>
      <c r="Z25" s="0"/>
    </row>
    <row r="26" customFormat="false" ht="12.8" hidden="false" customHeight="false" outlineLevel="0" collapsed="false">
      <c r="A26" s="5"/>
      <c r="B26" s="5" t="s">
        <v>27</v>
      </c>
      <c r="C26" s="5" t="n">
        <v>750000</v>
      </c>
      <c r="D26" s="5" t="n">
        <v>0.05</v>
      </c>
      <c r="E26" s="5" t="n">
        <f aca="false">1+D26</f>
        <v>1.05</v>
      </c>
      <c r="F26" s="5" t="n">
        <v>30</v>
      </c>
      <c r="G26" s="5" t="n">
        <f aca="false">(1+D26)^F26</f>
        <v>4.32194237515067</v>
      </c>
      <c r="H26" s="5" t="n">
        <f aca="false">G26-1</f>
        <v>3.32194237515067</v>
      </c>
      <c r="I26" s="5" t="n">
        <f aca="false">(D26*G26)/H26</f>
        <v>0.0650514350802766</v>
      </c>
      <c r="J26" s="5" t="n">
        <f aca="false">C26*I26</f>
        <v>48788.5763102074</v>
      </c>
      <c r="K26" s="5" t="n">
        <v>0</v>
      </c>
      <c r="L26" s="5" t="n">
        <f aca="false">(J26*K26)/1000000000</f>
        <v>0</v>
      </c>
      <c r="M26" s="5" t="n">
        <f aca="false">(C26*K26)/1000000000</f>
        <v>0</v>
      </c>
      <c r="N26" s="5" t="n">
        <v>40000</v>
      </c>
      <c r="O26" s="5" t="n">
        <v>0.05</v>
      </c>
      <c r="P26" s="5" t="n">
        <f aca="false">1+O26</f>
        <v>1.05</v>
      </c>
      <c r="Q26" s="5" t="n">
        <v>30</v>
      </c>
      <c r="R26" s="5" t="n">
        <f aca="false">(1+O26)^Q26</f>
        <v>4.32194237515067</v>
      </c>
      <c r="S26" s="5" t="n">
        <f aca="false">R26-1</f>
        <v>3.32194237515067</v>
      </c>
      <c r="T26" s="5" t="n">
        <f aca="false">(O26*R26)/S26</f>
        <v>0.0650514350802766</v>
      </c>
      <c r="U26" s="5" t="n">
        <f aca="false">N26*T26</f>
        <v>2602.05740321106</v>
      </c>
      <c r="V26" s="5" t="n">
        <v>0</v>
      </c>
      <c r="W26" s="5" t="n">
        <f aca="false">(U26*V26)/1000000000</f>
        <v>0</v>
      </c>
      <c r="X26" s="5" t="n">
        <f aca="false">(N26*V26)/1000000000</f>
        <v>0</v>
      </c>
      <c r="Y26" s="5" t="n">
        <f aca="false">L26+W26</f>
        <v>0</v>
      </c>
      <c r="Z26" s="0"/>
    </row>
    <row r="27" customFormat="false" ht="12.8" hidden="false" customHeight="false" outlineLevel="0" collapsed="false">
      <c r="A27" s="5"/>
      <c r="B27" s="5" t="s">
        <v>28</v>
      </c>
      <c r="C27" s="5" t="n">
        <v>0</v>
      </c>
      <c r="D27" s="5" t="n">
        <v>0.05</v>
      </c>
      <c r="E27" s="5" t="n">
        <f aca="false">1+D27</f>
        <v>1.05</v>
      </c>
      <c r="F27" s="5" t="n">
        <v>20</v>
      </c>
      <c r="G27" s="5" t="n">
        <f aca="false">(1+D27)^F27</f>
        <v>2.65329770514442</v>
      </c>
      <c r="H27" s="5" t="n">
        <f aca="false">G27-1</f>
        <v>1.65329770514442</v>
      </c>
      <c r="I27" s="5" t="n">
        <f aca="false">(D27*G27)/H27</f>
        <v>0.0802425871906913</v>
      </c>
      <c r="J27" s="5" t="n">
        <f aca="false">C27*I27</f>
        <v>0</v>
      </c>
      <c r="K27" s="5" t="n">
        <v>5000</v>
      </c>
      <c r="L27" s="5" t="n">
        <f aca="false">(J27*K27)/1000000000</f>
        <v>0</v>
      </c>
      <c r="M27" s="5" t="n">
        <f aca="false">(C27*K27)/1000000000</f>
        <v>0</v>
      </c>
      <c r="N27" s="5" t="n">
        <v>38376</v>
      </c>
      <c r="O27" s="5" t="n">
        <v>0.05</v>
      </c>
      <c r="P27" s="5" t="n">
        <f aca="false">1+O27</f>
        <v>1.05</v>
      </c>
      <c r="Q27" s="5" t="n">
        <v>20</v>
      </c>
      <c r="R27" s="5" t="n">
        <f aca="false">(1+O27)^Q27</f>
        <v>2.65329770514442</v>
      </c>
      <c r="S27" s="5" t="n">
        <f aca="false">R27-1</f>
        <v>1.65329770514442</v>
      </c>
      <c r="T27" s="5" t="n">
        <f aca="false">(O27*R27)/S27</f>
        <v>0.0802425871906913</v>
      </c>
      <c r="U27" s="5" t="n">
        <f aca="false">N27*T27</f>
        <v>3079.38952602997</v>
      </c>
      <c r="V27" s="5" t="n">
        <f aca="false">360*1000</f>
        <v>360000</v>
      </c>
      <c r="W27" s="5" t="n">
        <f aca="false">(U27*V27)/1000000000</f>
        <v>1.10858022937079</v>
      </c>
      <c r="X27" s="5" t="n">
        <f aca="false">(N27*V27)/1000000000</f>
        <v>13.81536</v>
      </c>
      <c r="Y27" s="5" t="n">
        <f aca="false">L27+W27</f>
        <v>1.10858022937079</v>
      </c>
      <c r="Z27" s="0"/>
    </row>
    <row r="29" customFormat="false" ht="12.8" hidden="false" customHeight="false" outlineLevel="0" collapsed="false">
      <c r="A29" s="4" t="s">
        <v>30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4" t="s">
        <v>12</v>
      </c>
      <c r="M29" s="4" t="s">
        <v>13</v>
      </c>
    </row>
    <row r="30" customFormat="false" ht="12.8" hidden="false" customHeight="false" outlineLevel="0" collapsed="false">
      <c r="A30" s="5"/>
      <c r="B30" s="5" t="s">
        <v>14</v>
      </c>
      <c r="C30" s="5" t="n">
        <v>2093000</v>
      </c>
      <c r="D30" s="5" t="n">
        <v>0.048</v>
      </c>
      <c r="E30" s="5" t="n">
        <f aca="false">1+D30</f>
        <v>1.048</v>
      </c>
      <c r="F30" s="5" t="n">
        <v>25</v>
      </c>
      <c r="G30" s="5" t="n">
        <f aca="false">(1+D30)^F30</f>
        <v>3.22873250681985</v>
      </c>
      <c r="H30" s="5" t="n">
        <f aca="false">G30-1</f>
        <v>2.22873250681985</v>
      </c>
      <c r="I30" s="5" t="n">
        <f aca="false">(D30*G30)/H30</f>
        <v>0.0695369048789487</v>
      </c>
      <c r="J30" s="5" t="n">
        <f aca="false">C30*I30</f>
        <v>145540.74191164</v>
      </c>
      <c r="K30" s="5" t="n">
        <v>26128.884</v>
      </c>
      <c r="L30" s="5" t="n">
        <f aca="false">(J30*K30)/1000000000</f>
        <v>3.80281716268317</v>
      </c>
      <c r="M30" s="5" t="n">
        <f aca="false">(C30*K30)/1000000000</f>
        <v>54.687754212</v>
      </c>
    </row>
    <row r="31" customFormat="false" ht="12.8" hidden="false" customHeight="false" outlineLevel="0" collapsed="false">
      <c r="A31" s="5"/>
      <c r="B31" s="5" t="s">
        <v>15</v>
      </c>
      <c r="C31" s="5" t="n">
        <v>1075000</v>
      </c>
      <c r="D31" s="5" t="n">
        <v>0.025</v>
      </c>
      <c r="E31" s="5" t="n">
        <f aca="false">1+D31</f>
        <v>1.025</v>
      </c>
      <c r="F31" s="5" t="n">
        <v>25</v>
      </c>
      <c r="G31" s="5" t="n">
        <f aca="false">(1+D31)^F31</f>
        <v>1.85394409832215</v>
      </c>
      <c r="H31" s="5" t="n">
        <f aca="false">G31-1</f>
        <v>0.853944098322152</v>
      </c>
      <c r="I31" s="5" t="n">
        <f aca="false">(D31*G31)/H31</f>
        <v>0.0542759210457928</v>
      </c>
      <c r="J31" s="5" t="n">
        <f aca="false">C31*I31</f>
        <v>58346.6151242272</v>
      </c>
      <c r="K31" s="5" t="n">
        <v>168689</v>
      </c>
      <c r="L31" s="5" t="n">
        <f aca="false">(J31*K31)/1000000000</f>
        <v>9.84243215869076</v>
      </c>
      <c r="M31" s="5" t="n">
        <f aca="false">(C31*K31)/1000000000</f>
        <v>181.340675</v>
      </c>
    </row>
    <row r="32" customFormat="false" ht="12.8" hidden="false" customHeight="false" outlineLevel="0" collapsed="false">
      <c r="A32" s="5"/>
      <c r="B32" s="5" t="s">
        <v>16</v>
      </c>
      <c r="C32" s="5" t="n">
        <v>425000</v>
      </c>
      <c r="D32" s="5" t="n">
        <v>0.021</v>
      </c>
      <c r="E32" s="5" t="n">
        <f aca="false">1+D32</f>
        <v>1.021</v>
      </c>
      <c r="F32" s="5" t="n">
        <v>25</v>
      </c>
      <c r="G32" s="5" t="n">
        <f aca="false">(1+D32)^F32</f>
        <v>1.68129357048649</v>
      </c>
      <c r="H32" s="5" t="n">
        <f aca="false">G32-1</f>
        <v>0.681293570486493</v>
      </c>
      <c r="I32" s="5" t="n">
        <f aca="false">(D32*G32)/H32</f>
        <v>0.0518237166908892</v>
      </c>
      <c r="J32" s="5" t="n">
        <f aca="false">C32*I32</f>
        <v>22025.0795936279</v>
      </c>
      <c r="K32" s="5" t="n">
        <v>172008.85</v>
      </c>
      <c r="L32" s="5" t="n">
        <f aca="false">(J32*K32)/1000000000</f>
        <v>3.7885086120584</v>
      </c>
      <c r="M32" s="5" t="n">
        <f aca="false">(C32*K32)/1000000000</f>
        <v>73.10376125</v>
      </c>
    </row>
    <row r="33" customFormat="false" ht="12.8" hidden="false" customHeight="false" outlineLevel="0" collapsed="false">
      <c r="A33" s="5"/>
      <c r="B33" s="5" t="s">
        <v>17</v>
      </c>
      <c r="C33" s="5" t="n">
        <v>3000000</v>
      </c>
      <c r="D33" s="5" t="n">
        <v>0.05</v>
      </c>
      <c r="E33" s="5" t="n">
        <f aca="false">1+D33</f>
        <v>1.05</v>
      </c>
      <c r="F33" s="5" t="n">
        <v>50</v>
      </c>
      <c r="G33" s="5" t="n">
        <f aca="false">(1+D33)^F33</f>
        <v>11.4673997857537</v>
      </c>
      <c r="H33" s="5" t="n">
        <f aca="false">G33-1</f>
        <v>10.4673997857537</v>
      </c>
      <c r="I33" s="5" t="n">
        <f aca="false">(D33*G33)/H33</f>
        <v>0.0547767354857365</v>
      </c>
      <c r="J33" s="5" t="n">
        <f aca="false">C33*I33</f>
        <v>164330.206457209</v>
      </c>
      <c r="K33" s="5" t="n">
        <v>1154.9</v>
      </c>
      <c r="L33" s="5" t="n">
        <f aca="false">(J33*K33)/1000000000</f>
        <v>0.189784955437431</v>
      </c>
      <c r="M33" s="5" t="n">
        <f aca="false">(C33*K33)/1000000000</f>
        <v>3.4647</v>
      </c>
    </row>
    <row r="34" customFormat="false" ht="12.8" hidden="false" customHeight="false" outlineLevel="0" collapsed="false">
      <c r="A34" s="5"/>
      <c r="B34" s="5" t="s">
        <v>18</v>
      </c>
      <c r="C34" s="5" t="n">
        <v>1951000</v>
      </c>
      <c r="D34" s="5" t="n">
        <v>0.05</v>
      </c>
      <c r="E34" s="5" t="n">
        <f aca="false">1+D34</f>
        <v>1.05</v>
      </c>
      <c r="F34" s="5" t="n">
        <v>30</v>
      </c>
      <c r="G34" s="5" t="n">
        <f aca="false">(1+D34)^F34</f>
        <v>4.32194237515067</v>
      </c>
      <c r="H34" s="5" t="n">
        <f aca="false">G34-1</f>
        <v>3.32194237515067</v>
      </c>
      <c r="I34" s="5" t="n">
        <f aca="false">(D34*G34)/H34</f>
        <v>0.0650514350802766</v>
      </c>
      <c r="J34" s="5" t="n">
        <f aca="false">C34*I34</f>
        <v>126915.34984162</v>
      </c>
      <c r="K34" s="5" t="n">
        <v>58261</v>
      </c>
      <c r="L34" s="5" t="n">
        <f aca="false">(J34*K34)/1000000000</f>
        <v>7.3942151971226</v>
      </c>
      <c r="M34" s="5" t="n">
        <f aca="false">(C34*K34)/1000000000</f>
        <v>113.667211</v>
      </c>
    </row>
    <row r="35" customFormat="false" ht="12.8" hidden="false" customHeight="false" outlineLevel="0" collapsed="false">
      <c r="A35" s="5"/>
      <c r="B35" s="5" t="s">
        <v>19</v>
      </c>
      <c r="C35" s="5" t="n">
        <v>1400000</v>
      </c>
      <c r="D35" s="5" t="n">
        <v>0.05</v>
      </c>
      <c r="E35" s="5" t="n">
        <f aca="false">1+D35</f>
        <v>1.05</v>
      </c>
      <c r="F35" s="5" t="n">
        <v>20</v>
      </c>
      <c r="G35" s="5" t="n">
        <f aca="false">(1+D35)^F35</f>
        <v>2.65329770514442</v>
      </c>
      <c r="H35" s="5" t="n">
        <f aca="false">G35-1</f>
        <v>1.65329770514442</v>
      </c>
      <c r="I35" s="5" t="n">
        <f aca="false">(D35*G35)/H35</f>
        <v>0.0802425871906913</v>
      </c>
      <c r="J35" s="5" t="n">
        <f aca="false">C35*I35</f>
        <v>112339.622066968</v>
      </c>
      <c r="K35" s="5" t="n">
        <v>114911</v>
      </c>
      <c r="L35" s="5" t="n">
        <f aca="false">(J35*K35)/1000000000</f>
        <v>12.9090583113373</v>
      </c>
      <c r="M35" s="5" t="n">
        <f aca="false">(C35*K35)/1000000000</f>
        <v>160.8754</v>
      </c>
    </row>
    <row r="36" customFormat="false" ht="12.8" hidden="false" customHeight="false" outlineLevel="0" collapsed="false">
      <c r="A36" s="5"/>
      <c r="B36" s="5" t="s">
        <v>21</v>
      </c>
      <c r="C36" s="5" t="n">
        <v>1050000</v>
      </c>
      <c r="D36" s="5" t="n">
        <v>0.05</v>
      </c>
      <c r="E36" s="5" t="n">
        <f aca="false">1+D36</f>
        <v>1.05</v>
      </c>
      <c r="F36" s="5" t="n">
        <v>20</v>
      </c>
      <c r="G36" s="5" t="n">
        <f aca="false">(1+D36)^F36</f>
        <v>2.65329770514442</v>
      </c>
      <c r="H36" s="5" t="n">
        <f aca="false">G36-1</f>
        <v>1.65329770514442</v>
      </c>
      <c r="I36" s="5" t="n">
        <f aca="false">(D36*G36)/H36</f>
        <v>0.0802425871906913</v>
      </c>
      <c r="J36" s="5" t="n">
        <f aca="false">C36*I36</f>
        <v>84254.7165502259</v>
      </c>
      <c r="K36" s="5" t="n">
        <v>40025</v>
      </c>
      <c r="L36" s="5" t="n">
        <f aca="false">(J36*K36)/1000000000</f>
        <v>3.37229502992279</v>
      </c>
      <c r="M36" s="5" t="n">
        <f aca="false">(C36*K36)/1000000000</f>
        <v>42.02625</v>
      </c>
      <c r="N36" s="4" t="s">
        <v>22</v>
      </c>
      <c r="O36" s="4" t="s">
        <v>4</v>
      </c>
      <c r="P36" s="4" t="s">
        <v>5</v>
      </c>
      <c r="Q36" s="4" t="s">
        <v>6</v>
      </c>
      <c r="R36" s="4" t="s">
        <v>7</v>
      </c>
      <c r="S36" s="4" t="s">
        <v>8</v>
      </c>
      <c r="T36" s="4" t="s">
        <v>9</v>
      </c>
      <c r="U36" s="4" t="s">
        <v>10</v>
      </c>
      <c r="V36" s="4" t="s">
        <v>23</v>
      </c>
      <c r="W36" s="4" t="s">
        <v>12</v>
      </c>
      <c r="X36" s="4" t="s">
        <v>13</v>
      </c>
      <c r="Y36" s="8" t="s">
        <v>24</v>
      </c>
      <c r="Z36" s="0"/>
    </row>
    <row r="37" customFormat="false" ht="12.8" hidden="false" customHeight="false" outlineLevel="0" collapsed="false">
      <c r="A37" s="5"/>
      <c r="B37" s="5" t="s">
        <v>25</v>
      </c>
      <c r="C37" s="5" t="n">
        <v>35000</v>
      </c>
      <c r="D37" s="5" t="n">
        <v>0.05</v>
      </c>
      <c r="E37" s="5" t="n">
        <f aca="false">1+D37</f>
        <v>1.05</v>
      </c>
      <c r="F37" s="5" t="n">
        <v>20</v>
      </c>
      <c r="G37" s="5" t="n">
        <f aca="false">(1+D37)^F37</f>
        <v>2.65329770514442</v>
      </c>
      <c r="H37" s="5" t="n">
        <f aca="false">G37-1</f>
        <v>1.65329770514442</v>
      </c>
      <c r="I37" s="5" t="n">
        <f aca="false">(D37*G37)/H37</f>
        <v>0.0802425871906913</v>
      </c>
      <c r="J37" s="5" t="n">
        <f aca="false">C37*I37</f>
        <v>2808.4905516742</v>
      </c>
      <c r="K37" s="5" t="n">
        <v>15650</v>
      </c>
      <c r="L37" s="5" t="n">
        <f aca="false">(J37*K37)/1000000000</f>
        <v>0.0439528771337012</v>
      </c>
      <c r="M37" s="5" t="n">
        <f aca="false">(C37*K37)/1000000000</f>
        <v>0.54775</v>
      </c>
      <c r="N37" s="5" t="n">
        <v>187000</v>
      </c>
      <c r="O37" s="5" t="n">
        <v>0.05</v>
      </c>
      <c r="P37" s="5" t="n">
        <f aca="false">1+O37</f>
        <v>1.05</v>
      </c>
      <c r="Q37" s="5" t="n">
        <v>20</v>
      </c>
      <c r="R37" s="5" t="n">
        <f aca="false">(1+O37)^Q37</f>
        <v>2.65329770514442</v>
      </c>
      <c r="S37" s="5" t="n">
        <f aca="false">R37-1</f>
        <v>1.65329770514442</v>
      </c>
      <c r="T37" s="5" t="n">
        <f aca="false">(O37*R37)/S37</f>
        <v>0.0802425871906913</v>
      </c>
      <c r="U37" s="5" t="n">
        <f aca="false">N37*T37</f>
        <v>15005.3638046593</v>
      </c>
      <c r="V37" s="5" t="n">
        <f aca="false">101.74*1000</f>
        <v>101740</v>
      </c>
      <c r="W37" s="5" t="n">
        <f aca="false">(U37*V37)/1000000000</f>
        <v>1.52664571348603</v>
      </c>
      <c r="X37" s="5" t="n">
        <f aca="false">(N37*V37)/1000000000</f>
        <v>19.02538</v>
      </c>
      <c r="Y37" s="5" t="n">
        <f aca="false">W37+L37</f>
        <v>1.57059859061974</v>
      </c>
      <c r="Z37" s="0"/>
    </row>
    <row r="38" customFormat="false" ht="12.8" hidden="false" customHeight="false" outlineLevel="0" collapsed="false">
      <c r="A38" s="5"/>
      <c r="B38" s="5" t="s">
        <v>26</v>
      </c>
      <c r="C38" s="5" t="n">
        <v>600000</v>
      </c>
      <c r="D38" s="5" t="n">
        <v>0.05</v>
      </c>
      <c r="E38" s="5" t="n">
        <f aca="false">1+D38</f>
        <v>1.05</v>
      </c>
      <c r="F38" s="5" t="n">
        <v>25</v>
      </c>
      <c r="G38" s="5" t="n">
        <f aca="false">(1+D38)^F38</f>
        <v>3.38635494089939</v>
      </c>
      <c r="H38" s="5" t="n">
        <f aca="false">G38-1</f>
        <v>2.38635494089939</v>
      </c>
      <c r="I38" s="5" t="n">
        <f aca="false">(D38*G38)/H38</f>
        <v>0.0709524572992296</v>
      </c>
      <c r="J38" s="5" t="n">
        <f aca="false">C38*I38</f>
        <v>42571.4743795378</v>
      </c>
      <c r="K38" s="5" t="n">
        <v>930</v>
      </c>
      <c r="L38" s="5" t="n">
        <f aca="false">(J38*K38)/1000000000</f>
        <v>0.0395914711729701</v>
      </c>
      <c r="M38" s="5" t="n">
        <f aca="false">(C38*K38)/1000000000</f>
        <v>0.558</v>
      </c>
      <c r="N38" s="5" t="n">
        <v>70000</v>
      </c>
      <c r="O38" s="5" t="n">
        <v>0.05</v>
      </c>
      <c r="P38" s="5" t="n">
        <f aca="false">1+O38</f>
        <v>1.05</v>
      </c>
      <c r="Q38" s="5" t="n">
        <v>25</v>
      </c>
      <c r="R38" s="5" t="n">
        <f aca="false">(1+O38)^Q38</f>
        <v>3.38635494089939</v>
      </c>
      <c r="S38" s="5" t="n">
        <f aca="false">R38-1</f>
        <v>2.38635494089939</v>
      </c>
      <c r="T38" s="5" t="n">
        <f aca="false">(O38*R38)/S38</f>
        <v>0.0709524572992296</v>
      </c>
      <c r="U38" s="5" t="n">
        <f aca="false">N38*T38</f>
        <v>4966.67201094607</v>
      </c>
      <c r="V38" s="5" t="n">
        <f aca="false">3.08*1000</f>
        <v>3080</v>
      </c>
      <c r="W38" s="5" t="n">
        <f aca="false">(U38*V38)/1000000000</f>
        <v>0.0152973497937139</v>
      </c>
      <c r="X38" s="5" t="n">
        <f aca="false">(N38*V38)/1000000000</f>
        <v>0.2156</v>
      </c>
      <c r="Y38" s="5" t="n">
        <f aca="false">W38+L38</f>
        <v>0.054888820966684</v>
      </c>
      <c r="Z38" s="0"/>
    </row>
    <row r="39" customFormat="false" ht="12.8" hidden="false" customHeight="false" outlineLevel="0" collapsed="false">
      <c r="A39" s="5"/>
      <c r="B39" s="5" t="s">
        <v>27</v>
      </c>
      <c r="C39" s="5" t="n">
        <v>750000</v>
      </c>
      <c r="D39" s="5" t="n">
        <v>0.05</v>
      </c>
      <c r="E39" s="5" t="n">
        <f aca="false">1+D39</f>
        <v>1.05</v>
      </c>
      <c r="F39" s="5" t="n">
        <v>30</v>
      </c>
      <c r="G39" s="5" t="n">
        <f aca="false">(1+D39)^F39</f>
        <v>4.32194237515067</v>
      </c>
      <c r="H39" s="5" t="n">
        <f aca="false">G39-1</f>
        <v>3.32194237515067</v>
      </c>
      <c r="I39" s="5" t="n">
        <f aca="false">(D39*G39)/H39</f>
        <v>0.0650514350802766</v>
      </c>
      <c r="J39" s="5" t="n">
        <f aca="false">C39*I39</f>
        <v>48788.5763102074</v>
      </c>
      <c r="K39" s="5" t="n">
        <v>507</v>
      </c>
      <c r="L39" s="5" t="n">
        <f aca="false">(J39*K39)/1000000000</f>
        <v>0.0247358081892752</v>
      </c>
      <c r="M39" s="5" t="n">
        <f aca="false">(C39*K39)/1000000000</f>
        <v>0.38025</v>
      </c>
      <c r="N39" s="5" t="n">
        <v>40000</v>
      </c>
      <c r="O39" s="5" t="n">
        <v>0.05</v>
      </c>
      <c r="P39" s="5" t="n">
        <f aca="false">1+O39</f>
        <v>1.05</v>
      </c>
      <c r="Q39" s="5" t="n">
        <v>30</v>
      </c>
      <c r="R39" s="5" t="n">
        <f aca="false">(1+O39)^Q39</f>
        <v>4.32194237515067</v>
      </c>
      <c r="S39" s="5" t="n">
        <f aca="false">R39-1</f>
        <v>3.32194237515067</v>
      </c>
      <c r="T39" s="5" t="n">
        <f aca="false">(O39*R39)/S39</f>
        <v>0.0650514350802766</v>
      </c>
      <c r="U39" s="5" t="n">
        <f aca="false">N39*T39</f>
        <v>2602.05740321106</v>
      </c>
      <c r="V39" s="5" t="n">
        <f aca="false">5*1000</f>
        <v>5000</v>
      </c>
      <c r="W39" s="5" t="n">
        <f aca="false">(U39*V39)/1000000000</f>
        <v>0.0130102870160553</v>
      </c>
      <c r="X39" s="5" t="n">
        <f aca="false">(N39*V39)/1000000000</f>
        <v>0.2</v>
      </c>
      <c r="Y39" s="5" t="n">
        <f aca="false">W39+L39</f>
        <v>0.0377460952053305</v>
      </c>
      <c r="Z39" s="0"/>
    </row>
    <row r="40" customFormat="false" ht="12.8" hidden="false" customHeight="false" outlineLevel="0" collapsed="false">
      <c r="A40" s="5"/>
      <c r="B40" s="5" t="s">
        <v>28</v>
      </c>
      <c r="C40" s="5" t="n">
        <v>0</v>
      </c>
      <c r="D40" s="5" t="n">
        <v>0.05</v>
      </c>
      <c r="E40" s="5" t="n">
        <f aca="false">1+D40</f>
        <v>1.05</v>
      </c>
      <c r="F40" s="5" t="n">
        <v>20</v>
      </c>
      <c r="G40" s="5" t="n">
        <f aca="false">(1+D40)^F40</f>
        <v>2.65329770514442</v>
      </c>
      <c r="H40" s="5" t="n">
        <f aca="false">G40-1</f>
        <v>1.65329770514442</v>
      </c>
      <c r="I40" s="5" t="n">
        <f aca="false">(D40*G40)/H40</f>
        <v>0.0802425871906913</v>
      </c>
      <c r="J40" s="5" t="n">
        <f aca="false">C40*I40</f>
        <v>0</v>
      </c>
      <c r="K40" s="5" t="n">
        <v>10000</v>
      </c>
      <c r="L40" s="5" t="n">
        <f aca="false">(J40*K40)/1000000000</f>
        <v>0</v>
      </c>
      <c r="M40" s="5" t="n">
        <f aca="false">(C40*K40)/1000000000</f>
        <v>0</v>
      </c>
      <c r="N40" s="5" t="n">
        <v>38376</v>
      </c>
      <c r="O40" s="5" t="n">
        <v>0.05</v>
      </c>
      <c r="P40" s="5" t="n">
        <f aca="false">1+O40</f>
        <v>1.05</v>
      </c>
      <c r="Q40" s="5" t="n">
        <v>20</v>
      </c>
      <c r="R40" s="5" t="n">
        <f aca="false">(1+O40)^Q40</f>
        <v>2.65329770514442</v>
      </c>
      <c r="S40" s="5" t="n">
        <f aca="false">R40-1</f>
        <v>1.65329770514442</v>
      </c>
      <c r="T40" s="5" t="n">
        <f aca="false">(O40*R40)/S40</f>
        <v>0.0802425871906913</v>
      </c>
      <c r="U40" s="5" t="n">
        <f aca="false">N40*T40</f>
        <v>3079.38952602997</v>
      </c>
      <c r="V40" s="5" t="n">
        <f aca="false">720*1000</f>
        <v>720000</v>
      </c>
      <c r="W40" s="5" t="n">
        <f aca="false">(U40*V40)/1000000000</f>
        <v>2.21716045874158</v>
      </c>
      <c r="X40" s="5" t="n">
        <f aca="false">(N40*V40)/1000000000</f>
        <v>27.63072</v>
      </c>
      <c r="Y40" s="5" t="n">
        <f aca="false">W40+L40</f>
        <v>2.21716045874158</v>
      </c>
      <c r="Z4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2020-08-24T09:26:04Z</dcterms:created>
  <dc:creator/>
  <dc:description/>
  <dc:language>en-US</dc:language>
  <cp:lastModifiedBy/>
  <dcterms:modified xsi:type="dcterms:W3CDTF">2020-09-24T20:59:20Z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