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isc\msis\"/>
    </mc:Choice>
  </mc:AlternateContent>
  <xr:revisionPtr revIDLastSave="0" documentId="13_ncr:1_{FD90960A-92B8-480B-A453-7ED4D07054E0}" xr6:coauthVersionLast="45" xr6:coauthVersionMax="45" xr10:uidLastSave="{00000000-0000-0000-0000-000000000000}"/>
  <bookViews>
    <workbookView xWindow="45" yWindow="1065" windowWidth="21600" windowHeight="11385" activeTab="2" xr2:uid="{CC488CF6-2183-4CF4-8638-D65CD27896FF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C17" i="3"/>
  <c r="D17" i="3"/>
  <c r="E17" i="3"/>
  <c r="F17" i="3"/>
  <c r="G17" i="3"/>
  <c r="H17" i="3"/>
  <c r="I17" i="3"/>
  <c r="J17" i="3"/>
  <c r="K17" i="3"/>
  <c r="B17" i="3"/>
  <c r="D12" i="3" l="1"/>
  <c r="B12" i="3"/>
  <c r="B11" i="3"/>
  <c r="B7" i="3"/>
  <c r="B6" i="3"/>
  <c r="B8" i="3" s="1"/>
  <c r="C5" i="3"/>
  <c r="D5" i="3"/>
  <c r="E5" i="3"/>
  <c r="F5" i="3"/>
  <c r="G5" i="3"/>
  <c r="H5" i="3"/>
  <c r="I5" i="3"/>
  <c r="J5" i="3"/>
  <c r="K5" i="3"/>
  <c r="B5" i="3"/>
  <c r="B4" i="3"/>
  <c r="C42" i="1"/>
  <c r="D42" i="1"/>
  <c r="B42" i="1"/>
  <c r="B36" i="1"/>
  <c r="B24" i="1"/>
  <c r="B18" i="1"/>
  <c r="B34" i="1"/>
  <c r="B29" i="1"/>
  <c r="C6" i="1"/>
  <c r="D6" i="1"/>
  <c r="E6" i="1"/>
  <c r="F6" i="1"/>
  <c r="G6" i="1"/>
  <c r="H6" i="1"/>
  <c r="I6" i="1"/>
  <c r="J6" i="1"/>
  <c r="K6" i="1"/>
  <c r="B6" i="1"/>
  <c r="B26" i="2"/>
  <c r="B21" i="2"/>
  <c r="B16" i="2"/>
  <c r="B31" i="1"/>
  <c r="H32" i="1" s="1"/>
  <c r="B26" i="1"/>
  <c r="E27" i="1" s="1"/>
  <c r="B21" i="1"/>
  <c r="H22" i="1" s="1"/>
  <c r="G22" i="1" l="1"/>
  <c r="E22" i="1"/>
  <c r="D22" i="1"/>
  <c r="F22" i="1"/>
  <c r="C22" i="1"/>
  <c r="S27" i="1"/>
  <c r="O27" i="1"/>
  <c r="N27" i="1"/>
  <c r="M27" i="1"/>
  <c r="P27" i="1"/>
  <c r="L27" i="1"/>
  <c r="K27" i="1"/>
  <c r="I32" i="1"/>
  <c r="P32" i="1"/>
  <c r="J32" i="1"/>
  <c r="N32" i="1"/>
  <c r="M32" i="1"/>
  <c r="F32" i="1"/>
  <c r="E32" i="1"/>
  <c r="O32" i="1"/>
  <c r="G32" i="1"/>
  <c r="D27" i="1"/>
  <c r="D32" i="1"/>
  <c r="G27" i="1"/>
  <c r="C27" i="1"/>
  <c r="C32" i="1"/>
  <c r="B32" i="1"/>
  <c r="J27" i="1"/>
  <c r="B22" i="1"/>
  <c r="I27" i="1"/>
  <c r="L32" i="1"/>
  <c r="K22" i="1"/>
  <c r="B27" i="1"/>
  <c r="H27" i="1"/>
  <c r="K32" i="1"/>
  <c r="I22" i="1"/>
  <c r="J22" i="1"/>
  <c r="R27" i="1"/>
  <c r="F27" i="1"/>
  <c r="Q27" i="1"/>
  <c r="B28" i="1" l="1"/>
  <c r="B33" i="1"/>
  <c r="B23" i="1"/>
  <c r="P16" i="1" l="1"/>
  <c r="P17" i="1" s="1"/>
  <c r="D16" i="1"/>
  <c r="D17" i="1" s="1"/>
  <c r="O16" i="1"/>
  <c r="O17" i="1" s="1"/>
  <c r="C16" i="1"/>
  <c r="C17" i="1" s="1"/>
  <c r="J16" i="1"/>
  <c r="J17" i="1" s="1"/>
  <c r="I16" i="1"/>
  <c r="I17" i="1" s="1"/>
  <c r="H16" i="1"/>
  <c r="H17" i="1" s="1"/>
  <c r="N16" i="1"/>
  <c r="N17" i="1" s="1"/>
  <c r="B16" i="1"/>
  <c r="B17" i="1" s="1"/>
  <c r="G16" i="1"/>
  <c r="G17" i="1" s="1"/>
  <c r="F16" i="1"/>
  <c r="F17" i="1" s="1"/>
  <c r="M16" i="1"/>
  <c r="M17" i="1" s="1"/>
  <c r="L16" i="1"/>
  <c r="L17" i="1" s="1"/>
  <c r="K16" i="1"/>
  <c r="K17" i="1" s="1"/>
  <c r="E16" i="1"/>
  <c r="E17" i="1" s="1"/>
  <c r="J10" i="1"/>
  <c r="J11" i="1" s="1"/>
  <c r="L10" i="1"/>
  <c r="L11" i="1" s="1"/>
  <c r="I10" i="1"/>
  <c r="I11" i="1" s="1"/>
  <c r="B10" i="1"/>
  <c r="B11" i="1" s="1"/>
  <c r="K10" i="1"/>
  <c r="K11" i="1" s="1"/>
  <c r="H10" i="1"/>
  <c r="H11" i="1" s="1"/>
  <c r="Q10" i="1"/>
  <c r="Q11" i="1" s="1"/>
  <c r="D10" i="1"/>
  <c r="D11" i="1" s="1"/>
  <c r="O10" i="1"/>
  <c r="O11" i="1" s="1"/>
  <c r="M10" i="1"/>
  <c r="M11" i="1" s="1"/>
  <c r="S10" i="1"/>
  <c r="S11" i="1" s="1"/>
  <c r="G10" i="1"/>
  <c r="G11" i="1" s="1"/>
  <c r="E10" i="1"/>
  <c r="E11" i="1" s="1"/>
  <c r="P10" i="1"/>
  <c r="P11" i="1" s="1"/>
  <c r="C10" i="1"/>
  <c r="C11" i="1" s="1"/>
  <c r="R10" i="1"/>
  <c r="R11" i="1" s="1"/>
  <c r="F10" i="1"/>
  <c r="F11" i="1" s="1"/>
  <c r="N10" i="1"/>
  <c r="N11" i="1" s="1"/>
  <c r="G4" i="1"/>
  <c r="G5" i="1" s="1"/>
  <c r="H4" i="1"/>
  <c r="H5" i="1" s="1"/>
  <c r="I4" i="1"/>
  <c r="I5" i="1" s="1"/>
  <c r="E4" i="1"/>
  <c r="E5" i="1" s="1"/>
  <c r="F4" i="1"/>
  <c r="F5" i="1" s="1"/>
  <c r="C4" i="1"/>
  <c r="C5" i="1" s="1"/>
  <c r="J4" i="1"/>
  <c r="J5" i="1" s="1"/>
  <c r="K4" i="1"/>
  <c r="K5" i="1" s="1"/>
  <c r="B4" i="1"/>
  <c r="B5" i="1" s="1"/>
  <c r="D4" i="1"/>
  <c r="D5" i="1" s="1"/>
  <c r="B19" i="1" l="1"/>
  <c r="B39" i="1"/>
  <c r="B14" i="2"/>
  <c r="B3" i="2"/>
  <c r="B19" i="2"/>
  <c r="B23" i="2"/>
  <c r="C3" i="2"/>
  <c r="G3" i="2"/>
  <c r="H3" i="2"/>
  <c r="J3" i="2"/>
  <c r="F3" i="2"/>
  <c r="I3" i="2"/>
  <c r="D3" i="2"/>
  <c r="K3" i="2"/>
  <c r="B18" i="2"/>
  <c r="E3" i="2"/>
  <c r="B28" i="2"/>
  <c r="K27" i="2"/>
  <c r="F27" i="2"/>
  <c r="H27" i="2"/>
  <c r="N27" i="2"/>
  <c r="G27" i="2"/>
  <c r="D27" i="2"/>
  <c r="J27" i="2"/>
  <c r="E27" i="2"/>
  <c r="P27" i="2"/>
  <c r="I27" i="2"/>
  <c r="L27" i="2"/>
  <c r="C27" i="2"/>
  <c r="O27" i="2"/>
  <c r="B27" i="2"/>
  <c r="M27" i="2"/>
  <c r="I22" i="2"/>
  <c r="R22" i="2"/>
  <c r="H22" i="2"/>
  <c r="L22" i="2"/>
  <c r="S22" i="2"/>
  <c r="G22" i="2"/>
  <c r="J22" i="2"/>
  <c r="Q22" i="2"/>
  <c r="E22" i="2"/>
  <c r="P22" i="2"/>
  <c r="O22" i="2"/>
  <c r="M22" i="2"/>
  <c r="D22" i="2"/>
  <c r="F22" i="2"/>
  <c r="K22" i="2"/>
  <c r="C22" i="2"/>
  <c r="B22" i="2"/>
  <c r="N22" i="2"/>
  <c r="K17" i="2"/>
  <c r="J17" i="2"/>
  <c r="H17" i="2"/>
  <c r="C17" i="2"/>
  <c r="F17" i="2"/>
  <c r="D17" i="2"/>
  <c r="G17" i="2"/>
  <c r="I17" i="2"/>
  <c r="B17" i="2"/>
  <c r="E17" i="2"/>
</calcChain>
</file>

<file path=xl/sharedStrings.xml><?xml version="1.0" encoding="utf-8"?>
<sst xmlns="http://schemas.openxmlformats.org/spreadsheetml/2006/main" count="28" uniqueCount="16">
  <si>
    <t>Среднее</t>
  </si>
  <si>
    <t>ско</t>
  </si>
  <si>
    <t>срвз ско</t>
  </si>
  <si>
    <t>срвз изм</t>
  </si>
  <si>
    <t>alpha</t>
  </si>
  <si>
    <t xml:space="preserve">a </t>
  </si>
  <si>
    <t xml:space="preserve">срвз </t>
  </si>
  <si>
    <t>вес</t>
  </si>
  <si>
    <t>a</t>
  </si>
  <si>
    <t>эмп знач</t>
  </si>
  <si>
    <t>сигма</t>
  </si>
  <si>
    <t>ст свободы</t>
  </si>
  <si>
    <t>с вероятностью 0,68 накрывает истинное значение а</t>
  </si>
  <si>
    <t>коэф доверия</t>
  </si>
  <si>
    <t>dx</t>
  </si>
  <si>
    <t>simga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</si>
</sst>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9EE8-5A61-44DE-A279-4FD2CACD9C24}">
  <dimension ref="A1:S42"/>
  <sheetViews>
    <sheetView topLeftCell="A10" workbookViewId="0">
      <selection activeCell="B33" sqref="B33"/>
    </sheetView>
  </sheetViews>
  <sheetFormatPr defaultRowHeight="15" x14ac:dyDescent="0.25"/>
  <sheetData>
    <row r="1" spans="1:19" ht="15.75" thickBot="1" x14ac:dyDescent="0.3"/>
    <row r="2" spans="1:19" ht="16.5" thickBot="1" x14ac:dyDescent="0.3">
      <c r="B2" s="3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9" ht="16.5" thickBot="1" x14ac:dyDescent="0.3">
      <c r="A3">
        <v>10</v>
      </c>
      <c r="B3" s="4">
        <v>10.1</v>
      </c>
      <c r="C3" s="2">
        <v>10</v>
      </c>
      <c r="D3" s="2">
        <v>9.9</v>
      </c>
      <c r="E3" s="2">
        <v>9.8000000000000007</v>
      </c>
      <c r="F3" s="2">
        <v>10.199999999999999</v>
      </c>
      <c r="G3" s="2">
        <v>11.3</v>
      </c>
      <c r="H3" s="2">
        <v>10.9</v>
      </c>
      <c r="I3" s="2">
        <v>9.1</v>
      </c>
      <c r="J3" s="2">
        <v>10.1</v>
      </c>
      <c r="K3" s="2">
        <v>10.5</v>
      </c>
    </row>
    <row r="4" spans="1:19" x14ac:dyDescent="0.25">
      <c r="B4">
        <f t="shared" ref="B4:K4" si="0">$B$23</f>
        <v>0.60635523141692027</v>
      </c>
      <c r="C4">
        <f t="shared" si="0"/>
        <v>0.60635523141692027</v>
      </c>
      <c r="D4">
        <f t="shared" si="0"/>
        <v>0.60635523141692027</v>
      </c>
      <c r="E4">
        <f t="shared" si="0"/>
        <v>0.60635523141692027</v>
      </c>
      <c r="F4">
        <f t="shared" si="0"/>
        <v>0.60635523141692027</v>
      </c>
      <c r="G4">
        <f t="shared" si="0"/>
        <v>0.60635523141692027</v>
      </c>
      <c r="H4">
        <f t="shared" si="0"/>
        <v>0.60635523141692027</v>
      </c>
      <c r="I4">
        <f t="shared" si="0"/>
        <v>0.60635523141692027</v>
      </c>
      <c r="J4">
        <f t="shared" si="0"/>
        <v>0.60635523141692027</v>
      </c>
      <c r="K4">
        <f t="shared" si="0"/>
        <v>0.60635523141692027</v>
      </c>
    </row>
    <row r="5" spans="1:19" x14ac:dyDescent="0.25">
      <c r="A5" t="s">
        <v>4</v>
      </c>
      <c r="B5">
        <f>B3/B4^2</f>
        <v>27.470534904805056</v>
      </c>
      <c r="C5">
        <f t="shared" ref="C5:K5" si="1">C3/C4^2</f>
        <v>27.198549410698078</v>
      </c>
      <c r="D5">
        <f t="shared" si="1"/>
        <v>26.926563916591096</v>
      </c>
      <c r="E5">
        <f t="shared" si="1"/>
        <v>26.654578422484118</v>
      </c>
      <c r="F5">
        <f t="shared" si="1"/>
        <v>27.742520398912038</v>
      </c>
      <c r="G5">
        <f t="shared" si="1"/>
        <v>30.734360834088829</v>
      </c>
      <c r="H5">
        <f t="shared" si="1"/>
        <v>29.646418857660905</v>
      </c>
      <c r="I5">
        <f t="shared" si="1"/>
        <v>24.750679963735248</v>
      </c>
      <c r="J5">
        <f t="shared" si="1"/>
        <v>27.470534904805056</v>
      </c>
      <c r="K5">
        <f t="shared" si="1"/>
        <v>28.558476881232981</v>
      </c>
    </row>
    <row r="6" spans="1:19" x14ac:dyDescent="0.25">
      <c r="A6" t="s">
        <v>5</v>
      </c>
      <c r="B6">
        <f>B5/SUM($B$5:$K$5)</f>
        <v>9.9116781157998032E-2</v>
      </c>
      <c r="C6">
        <f t="shared" ref="C6:K6" si="2">C5/SUM($B$5:$K$5)</f>
        <v>9.813542688910698E-2</v>
      </c>
      <c r="D6">
        <f t="shared" si="2"/>
        <v>9.7154072620215901E-2</v>
      </c>
      <c r="E6">
        <f t="shared" si="2"/>
        <v>9.6172718351324835E-2</v>
      </c>
      <c r="F6">
        <f t="shared" si="2"/>
        <v>0.10009813542688911</v>
      </c>
      <c r="G6">
        <f t="shared" si="2"/>
        <v>0.11089303238469088</v>
      </c>
      <c r="H6">
        <f t="shared" si="2"/>
        <v>0.1069676153091266</v>
      </c>
      <c r="I6">
        <f t="shared" si="2"/>
        <v>8.9303238469087332E-2</v>
      </c>
      <c r="J6">
        <f t="shared" si="2"/>
        <v>9.9116781157998032E-2</v>
      </c>
      <c r="K6">
        <f t="shared" si="2"/>
        <v>0.10304219823356232</v>
      </c>
    </row>
    <row r="7" spans="1:19" ht="15.75" thickBot="1" x14ac:dyDescent="0.3"/>
    <row r="8" spans="1:19" ht="16.5" thickBot="1" x14ac:dyDescent="0.3">
      <c r="B8" s="3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3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</row>
    <row r="9" spans="1:19" ht="16.5" thickBot="1" x14ac:dyDescent="0.3">
      <c r="A9">
        <v>18</v>
      </c>
      <c r="B9" s="4">
        <v>9.9</v>
      </c>
      <c r="C9" s="2">
        <v>9.6999999999999993</v>
      </c>
      <c r="D9" s="2">
        <v>9.8000000000000007</v>
      </c>
      <c r="E9" s="2">
        <v>9.9499999999999993</v>
      </c>
      <c r="F9" s="2">
        <v>10</v>
      </c>
      <c r="G9" s="2">
        <v>10.5</v>
      </c>
      <c r="H9" s="2">
        <v>10.1</v>
      </c>
      <c r="I9" s="2">
        <v>10.199999999999999</v>
      </c>
      <c r="J9" s="2">
        <v>10.3</v>
      </c>
      <c r="K9" s="2">
        <v>10.4</v>
      </c>
      <c r="L9" s="4">
        <v>10</v>
      </c>
      <c r="M9" s="2">
        <v>9.9499999999999993</v>
      </c>
      <c r="N9" s="2">
        <v>10.050000000000001</v>
      </c>
      <c r="O9" s="2">
        <v>10.199999999999999</v>
      </c>
      <c r="P9" s="2">
        <v>10.8</v>
      </c>
      <c r="Q9" s="2">
        <v>8.9499999999999993</v>
      </c>
      <c r="R9" s="2">
        <v>10.199999999999999</v>
      </c>
      <c r="S9" s="2">
        <v>10.050000000000001</v>
      </c>
    </row>
    <row r="10" spans="1:19" x14ac:dyDescent="0.25">
      <c r="B10">
        <f t="shared" ref="B10:S10" si="3">$B$28</f>
        <v>0.38049889850656077</v>
      </c>
      <c r="C10">
        <f t="shared" si="3"/>
        <v>0.38049889850656077</v>
      </c>
      <c r="D10">
        <f t="shared" si="3"/>
        <v>0.38049889850656077</v>
      </c>
      <c r="E10">
        <f t="shared" si="3"/>
        <v>0.38049889850656077</v>
      </c>
      <c r="F10">
        <f t="shared" si="3"/>
        <v>0.38049889850656077</v>
      </c>
      <c r="G10">
        <f t="shared" si="3"/>
        <v>0.38049889850656077</v>
      </c>
      <c r="H10">
        <f t="shared" si="3"/>
        <v>0.38049889850656077</v>
      </c>
      <c r="I10">
        <f t="shared" si="3"/>
        <v>0.38049889850656077</v>
      </c>
      <c r="J10">
        <f t="shared" si="3"/>
        <v>0.38049889850656077</v>
      </c>
      <c r="K10">
        <f t="shared" si="3"/>
        <v>0.38049889850656077</v>
      </c>
      <c r="L10">
        <f t="shared" si="3"/>
        <v>0.38049889850656077</v>
      </c>
      <c r="M10">
        <f t="shared" si="3"/>
        <v>0.38049889850656077</v>
      </c>
      <c r="N10">
        <f t="shared" si="3"/>
        <v>0.38049889850656077</v>
      </c>
      <c r="O10">
        <f t="shared" si="3"/>
        <v>0.38049889850656077</v>
      </c>
      <c r="P10">
        <f t="shared" si="3"/>
        <v>0.38049889850656077</v>
      </c>
      <c r="Q10">
        <f t="shared" si="3"/>
        <v>0.38049889850656077</v>
      </c>
      <c r="R10">
        <f t="shared" si="3"/>
        <v>0.38049889850656077</v>
      </c>
      <c r="S10">
        <f t="shared" si="3"/>
        <v>0.38049889850656077</v>
      </c>
    </row>
    <row r="11" spans="1:19" x14ac:dyDescent="0.25">
      <c r="B11">
        <f>B9/B10^2</f>
        <v>68.37988826815635</v>
      </c>
      <c r="C11">
        <f t="shared" ref="C11:S11" si="4">C9/C10^2</f>
        <v>66.998476383951157</v>
      </c>
      <c r="D11">
        <f t="shared" si="4"/>
        <v>67.689182326053768</v>
      </c>
      <c r="E11">
        <f t="shared" si="4"/>
        <v>68.725241239207634</v>
      </c>
      <c r="F11">
        <f t="shared" si="4"/>
        <v>69.070594210258932</v>
      </c>
      <c r="G11">
        <f t="shared" si="4"/>
        <v>72.524123920771885</v>
      </c>
      <c r="H11">
        <f t="shared" si="4"/>
        <v>69.761300152361528</v>
      </c>
      <c r="I11">
        <f t="shared" si="4"/>
        <v>70.45200609446411</v>
      </c>
      <c r="J11">
        <f t="shared" si="4"/>
        <v>71.142712036566707</v>
      </c>
      <c r="K11">
        <f t="shared" si="4"/>
        <v>71.833417978669303</v>
      </c>
      <c r="L11">
        <f t="shared" si="4"/>
        <v>69.070594210258932</v>
      </c>
      <c r="M11">
        <f t="shared" si="4"/>
        <v>68.725241239207634</v>
      </c>
      <c r="N11">
        <f t="shared" si="4"/>
        <v>69.41594718131023</v>
      </c>
      <c r="O11">
        <f t="shared" si="4"/>
        <v>70.45200609446411</v>
      </c>
      <c r="P11">
        <f t="shared" si="4"/>
        <v>74.596241747079659</v>
      </c>
      <c r="Q11">
        <f t="shared" si="4"/>
        <v>61.818181818181742</v>
      </c>
      <c r="R11">
        <f t="shared" si="4"/>
        <v>70.45200609446411</v>
      </c>
      <c r="S11">
        <f t="shared" si="4"/>
        <v>69.41594718131023</v>
      </c>
    </row>
    <row r="13" spans="1:19" ht="15.75" thickBot="1" x14ac:dyDescent="0.3"/>
    <row r="14" spans="1:19" ht="16.5" thickBot="1" x14ac:dyDescent="0.3">
      <c r="B14" s="3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3">
        <v>11</v>
      </c>
      <c r="M14" s="1">
        <v>12</v>
      </c>
      <c r="N14" s="1">
        <v>13</v>
      </c>
      <c r="O14" s="1">
        <v>14</v>
      </c>
      <c r="P14" s="1">
        <v>15</v>
      </c>
    </row>
    <row r="15" spans="1:19" ht="16.5" thickBot="1" x14ac:dyDescent="0.3">
      <c r="A15">
        <v>15</v>
      </c>
      <c r="B15" s="4">
        <v>10</v>
      </c>
      <c r="C15" s="2">
        <v>9.9</v>
      </c>
      <c r="D15" s="2">
        <v>10.1</v>
      </c>
      <c r="E15" s="2">
        <v>10.050000000000001</v>
      </c>
      <c r="F15" s="2">
        <v>9.9499999999999993</v>
      </c>
      <c r="G15" s="2">
        <v>10.7</v>
      </c>
      <c r="H15" s="2">
        <v>10.8</v>
      </c>
      <c r="I15" s="2">
        <v>10.5</v>
      </c>
      <c r="J15" s="2">
        <v>9.5</v>
      </c>
      <c r="K15" s="2">
        <v>9.9499999999999993</v>
      </c>
      <c r="L15" s="4">
        <v>10.1</v>
      </c>
      <c r="M15" s="2">
        <v>10.5</v>
      </c>
      <c r="N15" s="2">
        <v>9.9499999999999993</v>
      </c>
      <c r="O15" s="2">
        <v>10.11</v>
      </c>
      <c r="P15" s="2">
        <v>10.8</v>
      </c>
    </row>
    <row r="16" spans="1:19" x14ac:dyDescent="0.25">
      <c r="B16">
        <f t="shared" ref="B16:P16" si="5">$B$33</f>
        <v>0.37867815207263145</v>
      </c>
      <c r="C16">
        <f t="shared" si="5"/>
        <v>0.37867815207263145</v>
      </c>
      <c r="D16">
        <f t="shared" si="5"/>
        <v>0.37867815207263145</v>
      </c>
      <c r="E16">
        <f t="shared" si="5"/>
        <v>0.37867815207263145</v>
      </c>
      <c r="F16">
        <f t="shared" si="5"/>
        <v>0.37867815207263145</v>
      </c>
      <c r="G16">
        <f t="shared" si="5"/>
        <v>0.37867815207263145</v>
      </c>
      <c r="H16">
        <f t="shared" si="5"/>
        <v>0.37867815207263145</v>
      </c>
      <c r="I16">
        <f t="shared" si="5"/>
        <v>0.37867815207263145</v>
      </c>
      <c r="J16">
        <f t="shared" si="5"/>
        <v>0.37867815207263145</v>
      </c>
      <c r="K16">
        <f t="shared" si="5"/>
        <v>0.37867815207263145</v>
      </c>
      <c r="L16">
        <f t="shared" si="5"/>
        <v>0.37867815207263145</v>
      </c>
      <c r="M16">
        <f t="shared" si="5"/>
        <v>0.37867815207263145</v>
      </c>
      <c r="N16">
        <f t="shared" si="5"/>
        <v>0.37867815207263145</v>
      </c>
      <c r="O16">
        <f t="shared" si="5"/>
        <v>0.37867815207263145</v>
      </c>
      <c r="P16">
        <f t="shared" si="5"/>
        <v>0.37867815207263145</v>
      </c>
    </row>
    <row r="17" spans="1:19" x14ac:dyDescent="0.25">
      <c r="B17">
        <f>B15/B16^2</f>
        <v>69.736396421526564</v>
      </c>
      <c r="C17">
        <f t="shared" ref="C17:P17" si="6">C15/C16^2</f>
        <v>69.039032457311293</v>
      </c>
      <c r="D17">
        <f t="shared" si="6"/>
        <v>70.43376038574182</v>
      </c>
      <c r="E17">
        <f t="shared" si="6"/>
        <v>70.085078403634199</v>
      </c>
      <c r="F17">
        <f t="shared" si="6"/>
        <v>69.387714439418929</v>
      </c>
      <c r="G17">
        <f t="shared" si="6"/>
        <v>74.617944171033415</v>
      </c>
      <c r="H17">
        <f t="shared" si="6"/>
        <v>75.315308135248685</v>
      </c>
      <c r="I17">
        <f t="shared" si="6"/>
        <v>73.223216242602888</v>
      </c>
      <c r="J17">
        <f t="shared" si="6"/>
        <v>66.249576600450226</v>
      </c>
      <c r="K17">
        <f t="shared" si="6"/>
        <v>69.387714439418929</v>
      </c>
      <c r="L17">
        <f t="shared" si="6"/>
        <v>70.43376038574182</v>
      </c>
      <c r="M17">
        <f t="shared" si="6"/>
        <v>73.223216242602888</v>
      </c>
      <c r="N17">
        <f t="shared" si="6"/>
        <v>69.387714439418929</v>
      </c>
      <c r="O17">
        <f t="shared" si="6"/>
        <v>70.503496782163353</v>
      </c>
      <c r="P17">
        <f t="shared" si="6"/>
        <v>75.315308135248685</v>
      </c>
    </row>
    <row r="18" spans="1:19" x14ac:dyDescent="0.25">
      <c r="B18">
        <f>AVERAGE(B3:K3, B9:S9,B15:P15)</f>
        <v>10.136279069767442</v>
      </c>
    </row>
    <row r="19" spans="1:19" x14ac:dyDescent="0.25">
      <c r="A19" t="s">
        <v>6</v>
      </c>
      <c r="B19">
        <f>SUM(B5:K5, B11:S11,B17:P17,)/SUM(B4:K4, B10:S10,B16:P16,)</f>
        <v>139.51792365171761</v>
      </c>
    </row>
    <row r="20" spans="1:19" x14ac:dyDescent="0.25">
      <c r="A20">
        <v>1</v>
      </c>
    </row>
    <row r="21" spans="1:19" x14ac:dyDescent="0.25">
      <c r="A21" t="s">
        <v>0</v>
      </c>
      <c r="B21">
        <f>AVERAGE(B3:K3)</f>
        <v>10.19</v>
      </c>
    </row>
    <row r="22" spans="1:19" x14ac:dyDescent="0.25">
      <c r="B22">
        <f t="shared" ref="B22:K22" si="7">(B3-$B$21)^2</f>
        <v>8.0999999999999753E-3</v>
      </c>
      <c r="C22">
        <f t="shared" si="7"/>
        <v>3.6099999999999813E-2</v>
      </c>
      <c r="D22">
        <f t="shared" si="7"/>
        <v>8.4099999999999508E-2</v>
      </c>
      <c r="E22">
        <f t="shared" si="7"/>
        <v>0.15209999999999907</v>
      </c>
      <c r="F22">
        <f t="shared" si="7"/>
        <v>9.9999999999995736E-5</v>
      </c>
      <c r="G22">
        <f t="shared" si="7"/>
        <v>1.2321000000000026</v>
      </c>
      <c r="H22">
        <f t="shared" si="7"/>
        <v>0.50410000000000121</v>
      </c>
      <c r="I22">
        <f t="shared" si="7"/>
        <v>1.1880999999999997</v>
      </c>
      <c r="J22">
        <f t="shared" si="7"/>
        <v>8.0999999999999753E-3</v>
      </c>
      <c r="K22">
        <f t="shared" si="7"/>
        <v>9.610000000000031E-2</v>
      </c>
    </row>
    <row r="23" spans="1:19" x14ac:dyDescent="0.25">
      <c r="A23" t="s">
        <v>1</v>
      </c>
      <c r="B23">
        <f>SQRT(SUM(B22:K22)/(A3-1))</f>
        <v>0.60635523141692027</v>
      </c>
    </row>
    <row r="24" spans="1:19" x14ac:dyDescent="0.25">
      <c r="B24">
        <f>(1/B23^2)/((1/B23^2)+(1/B28^2)+(1/B33^2))</f>
        <v>0.16384121520123676</v>
      </c>
    </row>
    <row r="25" spans="1:19" x14ac:dyDescent="0.25">
      <c r="A25">
        <v>2</v>
      </c>
    </row>
    <row r="26" spans="1:19" x14ac:dyDescent="0.25">
      <c r="A26" t="s">
        <v>0</v>
      </c>
      <c r="B26">
        <f>AVERAGE(B9:S9)</f>
        <v>10.058333333333334</v>
      </c>
    </row>
    <row r="27" spans="1:19" x14ac:dyDescent="0.25">
      <c r="B27">
        <f t="shared" ref="B27:S27" si="8">(B9-$B$26)^2</f>
        <v>2.5069444444444408E-2</v>
      </c>
      <c r="C27">
        <f t="shared" si="8"/>
        <v>0.12840277777777845</v>
      </c>
      <c r="D27">
        <f t="shared" si="8"/>
        <v>6.6736111111110871E-2</v>
      </c>
      <c r="E27">
        <f t="shared" si="8"/>
        <v>1.1736111111111317E-2</v>
      </c>
      <c r="F27">
        <f t="shared" si="8"/>
        <v>3.4027777777778053E-3</v>
      </c>
      <c r="G27">
        <f t="shared" si="8"/>
        <v>0.19506944444444424</v>
      </c>
      <c r="H27">
        <f t="shared" si="8"/>
        <v>1.7361111111110618E-3</v>
      </c>
      <c r="I27">
        <f t="shared" si="8"/>
        <v>2.0069444444444175E-2</v>
      </c>
      <c r="J27">
        <f t="shared" si="8"/>
        <v>5.8402777777778005E-2</v>
      </c>
      <c r="K27">
        <f t="shared" si="8"/>
        <v>0.11673611111111119</v>
      </c>
      <c r="L27">
        <f t="shared" si="8"/>
        <v>3.4027777777778053E-3</v>
      </c>
      <c r="M27">
        <f t="shared" si="8"/>
        <v>1.1736111111111317E-2</v>
      </c>
      <c r="N27">
        <f t="shared" si="8"/>
        <v>6.9444444444436543E-5</v>
      </c>
      <c r="O27">
        <f t="shared" si="8"/>
        <v>2.0069444444444175E-2</v>
      </c>
      <c r="P27">
        <f t="shared" si="8"/>
        <v>0.55006944444444517</v>
      </c>
      <c r="Q27">
        <f t="shared" si="8"/>
        <v>1.22840277777778</v>
      </c>
      <c r="R27">
        <f t="shared" si="8"/>
        <v>2.0069444444444175E-2</v>
      </c>
      <c r="S27">
        <f t="shared" si="8"/>
        <v>6.9444444444436543E-5</v>
      </c>
    </row>
    <row r="28" spans="1:19" x14ac:dyDescent="0.25">
      <c r="A28" t="s">
        <v>1</v>
      </c>
      <c r="B28">
        <f>SQRT(SUM(B27:S27)/(A9-1))</f>
        <v>0.38049889850656077</v>
      </c>
    </row>
    <row r="29" spans="1:19" x14ac:dyDescent="0.25">
      <c r="B29">
        <f>(1/B28^2)/((1/B23^2)+(1/B28^2)+(1/B33^2))</f>
        <v>0.41607403097862056</v>
      </c>
    </row>
    <row r="30" spans="1:19" x14ac:dyDescent="0.25">
      <c r="A30">
        <v>3</v>
      </c>
    </row>
    <row r="31" spans="1:19" x14ac:dyDescent="0.25">
      <c r="A31" t="s">
        <v>0</v>
      </c>
      <c r="B31">
        <f>AVERAGE(B15:P15)</f>
        <v>10.194000000000001</v>
      </c>
    </row>
    <row r="32" spans="1:19" x14ac:dyDescent="0.25">
      <c r="B32">
        <f t="shared" ref="B32:P32" si="9">(B15-$B$31)^2</f>
        <v>3.7636000000000322E-2</v>
      </c>
      <c r="C32">
        <f t="shared" si="9"/>
        <v>8.643600000000029E-2</v>
      </c>
      <c r="D32">
        <f t="shared" si="9"/>
        <v>8.8360000000002239E-3</v>
      </c>
      <c r="E32">
        <f t="shared" si="9"/>
        <v>2.0736000000000036E-2</v>
      </c>
      <c r="F32">
        <f t="shared" si="9"/>
        <v>5.9536000000000755E-2</v>
      </c>
      <c r="G32">
        <f t="shared" si="9"/>
        <v>0.25603599999999843</v>
      </c>
      <c r="H32">
        <f t="shared" si="9"/>
        <v>0.36723599999999984</v>
      </c>
      <c r="I32">
        <f t="shared" si="9"/>
        <v>9.3635999999999484E-2</v>
      </c>
      <c r="J32">
        <f t="shared" si="9"/>
        <v>0.48163600000000117</v>
      </c>
      <c r="K32">
        <f t="shared" si="9"/>
        <v>5.9536000000000755E-2</v>
      </c>
      <c r="L32">
        <f t="shared" si="9"/>
        <v>8.8360000000002239E-3</v>
      </c>
      <c r="M32">
        <f t="shared" si="9"/>
        <v>9.3635999999999484E-2</v>
      </c>
      <c r="N32">
        <f t="shared" si="9"/>
        <v>5.9536000000000755E-2</v>
      </c>
      <c r="O32">
        <f t="shared" si="9"/>
        <v>7.0560000000002366E-3</v>
      </c>
      <c r="P32">
        <f t="shared" si="9"/>
        <v>0.36723599999999984</v>
      </c>
    </row>
    <row r="33" spans="1:4" x14ac:dyDescent="0.25">
      <c r="A33" t="s">
        <v>1</v>
      </c>
      <c r="B33">
        <f>SQRT(SUM(B32:P32)/(A15-1))</f>
        <v>0.37867815207263145</v>
      </c>
    </row>
    <row r="34" spans="1:4" x14ac:dyDescent="0.25">
      <c r="B34">
        <f>(1/B33^2)/((1/B23^2)+(1/B28^2)+(1/B33^2))</f>
        <v>0.42008475382014276</v>
      </c>
    </row>
    <row r="36" spans="1:4" x14ac:dyDescent="0.25">
      <c r="A36" t="s">
        <v>2</v>
      </c>
      <c r="B36">
        <f>B21*B24+B26*B29+B31*B34</f>
        <v>10.136897258269764</v>
      </c>
    </row>
    <row r="39" spans="1:4" x14ac:dyDescent="0.25">
      <c r="A39" t="s">
        <v>3</v>
      </c>
      <c r="B39" t="e">
        <f>SUMPRODUCT($B$35:$B$37, D35:D37)/SUM(D35:D37)</f>
        <v>#DIV/0!</v>
      </c>
    </row>
    <row r="41" spans="1:4" x14ac:dyDescent="0.25">
      <c r="B41">
        <v>10</v>
      </c>
      <c r="C41">
        <v>18</v>
      </c>
      <c r="D41">
        <v>15</v>
      </c>
    </row>
    <row r="42" spans="1:4" x14ac:dyDescent="0.25">
      <c r="A42" t="s">
        <v>8</v>
      </c>
      <c r="B42">
        <f>(B41)/($B$41+$C$41+$D$41)</f>
        <v>0.23255813953488372</v>
      </c>
      <c r="C42">
        <f t="shared" ref="C42:D42" si="10">(C41)/($B$41+$C$41+$D$41)</f>
        <v>0.41860465116279072</v>
      </c>
      <c r="D42">
        <f t="shared" si="10"/>
        <v>0.34883720930232559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9DCD-B5A1-4014-9385-A030F62BB7E9}">
  <dimension ref="A1:S28"/>
  <sheetViews>
    <sheetView topLeftCell="A7" workbookViewId="0">
      <selection activeCell="B19" sqref="B19"/>
    </sheetView>
  </sheetViews>
  <sheetFormatPr defaultRowHeight="15" x14ac:dyDescent="0.25"/>
  <sheetData>
    <row r="1" spans="1:19" ht="16.5" thickBot="1" x14ac:dyDescent="0.3">
      <c r="B1" s="3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9" ht="16.5" thickBot="1" x14ac:dyDescent="0.3">
      <c r="A2">
        <v>10</v>
      </c>
      <c r="B2" s="4">
        <v>10.1</v>
      </c>
      <c r="C2" s="2">
        <v>10</v>
      </c>
      <c r="D2" s="2">
        <v>9.9</v>
      </c>
      <c r="E2" s="2">
        <v>9.8000000000000007</v>
      </c>
      <c r="F2" s="2">
        <v>10.199999999999999</v>
      </c>
      <c r="G2" s="2">
        <v>11.3</v>
      </c>
      <c r="H2" s="2">
        <v>10.9</v>
      </c>
      <c r="I2" s="2">
        <v>9.1</v>
      </c>
      <c r="J2" s="2">
        <v>10.1</v>
      </c>
      <c r="K2" s="2">
        <v>10.5</v>
      </c>
    </row>
    <row r="3" spans="1:19" x14ac:dyDescent="0.25">
      <c r="A3" t="s">
        <v>4</v>
      </c>
      <c r="B3" s="7">
        <f ca="1">B2/B18</f>
        <v>0</v>
      </c>
      <c r="C3">
        <f t="shared" ref="C3:K3" ca="1" si="0">C2/($B$18^2)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</row>
    <row r="4" spans="1:19" ht="15.75" thickBot="1" x14ac:dyDescent="0.3"/>
    <row r="5" spans="1:19" ht="16.5" thickBot="1" x14ac:dyDescent="0.3">
      <c r="B5" s="3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3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</row>
    <row r="6" spans="1:19" ht="16.5" thickBot="1" x14ac:dyDescent="0.3">
      <c r="A6">
        <v>18</v>
      </c>
      <c r="B6" s="4">
        <v>9.9</v>
      </c>
      <c r="C6" s="2">
        <v>9.6999999999999993</v>
      </c>
      <c r="D6" s="2">
        <v>9.8000000000000007</v>
      </c>
      <c r="E6" s="2">
        <v>9.9499999999999993</v>
      </c>
      <c r="F6" s="2">
        <v>10</v>
      </c>
      <c r="G6" s="2">
        <v>10.5</v>
      </c>
      <c r="H6" s="2">
        <v>10.1</v>
      </c>
      <c r="I6" s="2">
        <v>10.199999999999999</v>
      </c>
      <c r="J6" s="2">
        <v>10.3</v>
      </c>
      <c r="K6" s="2">
        <v>10.4</v>
      </c>
      <c r="L6" s="4">
        <v>10</v>
      </c>
      <c r="M6" s="2">
        <v>9.9499999999999993</v>
      </c>
      <c r="N6" s="2">
        <v>10.050000000000001</v>
      </c>
      <c r="O6" s="2">
        <v>10.199999999999999</v>
      </c>
      <c r="P6" s="2">
        <v>10.8</v>
      </c>
      <c r="Q6" s="2">
        <v>8.9499999999999993</v>
      </c>
      <c r="R6" s="2">
        <v>10.199999999999999</v>
      </c>
      <c r="S6" s="2">
        <v>10.050000000000001</v>
      </c>
    </row>
    <row r="8" spans="1:19" ht="15.75" thickBot="1" x14ac:dyDescent="0.3"/>
    <row r="9" spans="1:19" ht="16.5" thickBot="1" x14ac:dyDescent="0.3">
      <c r="B9" s="3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3">
        <v>11</v>
      </c>
      <c r="M9" s="1">
        <v>12</v>
      </c>
      <c r="N9" s="1">
        <v>13</v>
      </c>
      <c r="O9" s="1">
        <v>14</v>
      </c>
      <c r="P9" s="1">
        <v>15</v>
      </c>
    </row>
    <row r="10" spans="1:19" ht="16.5" thickBot="1" x14ac:dyDescent="0.3">
      <c r="A10">
        <v>15</v>
      </c>
      <c r="B10" s="4">
        <v>10</v>
      </c>
      <c r="C10" s="2">
        <v>9.9</v>
      </c>
      <c r="D10" s="2">
        <v>10.1</v>
      </c>
      <c r="E10" s="2">
        <v>10.050000000000001</v>
      </c>
      <c r="F10" s="2">
        <v>9.9499999999999993</v>
      </c>
      <c r="G10" s="2">
        <v>10.7</v>
      </c>
      <c r="H10" s="2">
        <v>10.8</v>
      </c>
      <c r="I10" s="2">
        <v>10.5</v>
      </c>
      <c r="J10" s="2">
        <v>9.5</v>
      </c>
      <c r="K10" s="2">
        <v>9.9499999999999993</v>
      </c>
      <c r="L10" s="4">
        <v>10.1</v>
      </c>
      <c r="M10" s="2">
        <v>10.5</v>
      </c>
      <c r="N10" s="2">
        <v>9.9499999999999993</v>
      </c>
      <c r="O10" s="2">
        <v>10.11</v>
      </c>
      <c r="P10" s="2">
        <v>10.8</v>
      </c>
    </row>
    <row r="14" spans="1:19" x14ac:dyDescent="0.25">
      <c r="B14" t="e">
        <f ca="1">SUM(B4:K4, B8:S8,B12:P12,)/SUM(B3:K3, B7:S7,B11:P11,)</f>
        <v>#DIV/0!</v>
      </c>
    </row>
    <row r="15" spans="1:19" x14ac:dyDescent="0.25">
      <c r="A15">
        <v>1</v>
      </c>
    </row>
    <row r="16" spans="1:19" x14ac:dyDescent="0.25">
      <c r="A16" t="s">
        <v>0</v>
      </c>
      <c r="B16">
        <f>AVERAGE(B2:K2)</f>
        <v>10.19</v>
      </c>
    </row>
    <row r="17" spans="1:19" x14ac:dyDescent="0.25">
      <c r="B17">
        <f t="shared" ref="B17:K17" ca="1" si="1">(B2-$B$17)^2</f>
        <v>8.0999999999999753E-3</v>
      </c>
      <c r="C17">
        <f t="shared" ca="1" si="1"/>
        <v>3.6099999999999813E-2</v>
      </c>
      <c r="D17">
        <f t="shared" ca="1" si="1"/>
        <v>8.4099999999999508E-2</v>
      </c>
      <c r="E17">
        <f t="shared" ca="1" si="1"/>
        <v>0.15209999999999907</v>
      </c>
      <c r="F17">
        <f t="shared" ca="1" si="1"/>
        <v>9.9999999999995736E-5</v>
      </c>
      <c r="G17">
        <f t="shared" ca="1" si="1"/>
        <v>1.2321000000000026</v>
      </c>
      <c r="H17">
        <f t="shared" ca="1" si="1"/>
        <v>0.50410000000000121</v>
      </c>
      <c r="I17">
        <f t="shared" ca="1" si="1"/>
        <v>1.1880999999999997</v>
      </c>
      <c r="J17">
        <f t="shared" ca="1" si="1"/>
        <v>8.0999999999999753E-3</v>
      </c>
      <c r="K17">
        <f t="shared" ca="1" si="1"/>
        <v>9.610000000000031E-2</v>
      </c>
    </row>
    <row r="18" spans="1:19" x14ac:dyDescent="0.25">
      <c r="A18" t="s">
        <v>1</v>
      </c>
      <c r="B18">
        <f ca="1">SQRT(SUM(B17:K17)/(A2-1))</f>
        <v>0.60635523141692027</v>
      </c>
    </row>
    <row r="19" spans="1:19" x14ac:dyDescent="0.25">
      <c r="A19" t="s">
        <v>7</v>
      </c>
      <c r="B19">
        <f ca="1">(1/B16^2)/((1/B16^2)+(1/B23^2)+(1/B28^2))</f>
        <v>0</v>
      </c>
    </row>
    <row r="20" spans="1:19" x14ac:dyDescent="0.25">
      <c r="A20">
        <v>2</v>
      </c>
    </row>
    <row r="21" spans="1:19" x14ac:dyDescent="0.25">
      <c r="A21" t="s">
        <v>0</v>
      </c>
      <c r="B21">
        <f>AVERAGE(B6:S6)</f>
        <v>10.058333333333334</v>
      </c>
    </row>
    <row r="22" spans="1:19" x14ac:dyDescent="0.25">
      <c r="B22">
        <f t="shared" ref="B22:S22" ca="1" si="2">(B6-$B$22)^2</f>
        <v>2.5069444444444408E-2</v>
      </c>
      <c r="C22">
        <f t="shared" ca="1" si="2"/>
        <v>0.12840277777777845</v>
      </c>
      <c r="D22">
        <f t="shared" ca="1" si="2"/>
        <v>6.6736111111110871E-2</v>
      </c>
      <c r="E22">
        <f t="shared" ca="1" si="2"/>
        <v>1.1736111111111317E-2</v>
      </c>
      <c r="F22">
        <f t="shared" ca="1" si="2"/>
        <v>3.4027777777778053E-3</v>
      </c>
      <c r="G22">
        <f t="shared" ca="1" si="2"/>
        <v>0.19506944444444424</v>
      </c>
      <c r="H22">
        <f t="shared" ca="1" si="2"/>
        <v>1.7361111111110618E-3</v>
      </c>
      <c r="I22">
        <f t="shared" ca="1" si="2"/>
        <v>2.0069444444444175E-2</v>
      </c>
      <c r="J22">
        <f t="shared" ca="1" si="2"/>
        <v>5.8402777777778005E-2</v>
      </c>
      <c r="K22">
        <f t="shared" ca="1" si="2"/>
        <v>0.11673611111111119</v>
      </c>
      <c r="L22">
        <f t="shared" ca="1" si="2"/>
        <v>3.4027777777778053E-3</v>
      </c>
      <c r="M22">
        <f t="shared" ca="1" si="2"/>
        <v>1.1736111111111317E-2</v>
      </c>
      <c r="N22">
        <f t="shared" ca="1" si="2"/>
        <v>6.9444444444436543E-5</v>
      </c>
      <c r="O22">
        <f t="shared" ca="1" si="2"/>
        <v>2.0069444444444175E-2</v>
      </c>
      <c r="P22">
        <f t="shared" ca="1" si="2"/>
        <v>0.55006944444444517</v>
      </c>
      <c r="Q22">
        <f t="shared" ca="1" si="2"/>
        <v>1.22840277777778</v>
      </c>
      <c r="R22">
        <f t="shared" ca="1" si="2"/>
        <v>2.0069444444444175E-2</v>
      </c>
      <c r="S22">
        <f t="shared" ca="1" si="2"/>
        <v>6.9444444444436543E-5</v>
      </c>
    </row>
    <row r="23" spans="1:19" x14ac:dyDescent="0.25">
      <c r="A23" t="s">
        <v>1</v>
      </c>
      <c r="B23">
        <f ca="1">SQRT(SUM(B22:S22)/(A6-1))</f>
        <v>0.38049889850656077</v>
      </c>
    </row>
    <row r="25" spans="1:19" x14ac:dyDescent="0.25">
      <c r="A25">
        <v>3</v>
      </c>
    </row>
    <row r="26" spans="1:19" x14ac:dyDescent="0.25">
      <c r="A26" t="s">
        <v>0</v>
      </c>
      <c r="B26">
        <f>AVERAGE(B10:P10)</f>
        <v>10.194000000000001</v>
      </c>
    </row>
    <row r="27" spans="1:19" x14ac:dyDescent="0.25">
      <c r="B27">
        <f t="shared" ref="B27:P27" ca="1" si="3">(B10-$B$27)^2</f>
        <v>3.7636000000000322E-2</v>
      </c>
      <c r="C27">
        <f t="shared" ca="1" si="3"/>
        <v>8.643600000000029E-2</v>
      </c>
      <c r="D27">
        <f t="shared" ca="1" si="3"/>
        <v>8.8360000000002239E-3</v>
      </c>
      <c r="E27">
        <f t="shared" ca="1" si="3"/>
        <v>2.0736000000000036E-2</v>
      </c>
      <c r="F27">
        <f t="shared" ca="1" si="3"/>
        <v>5.9536000000000755E-2</v>
      </c>
      <c r="G27">
        <f t="shared" ca="1" si="3"/>
        <v>0.25603599999999843</v>
      </c>
      <c r="H27">
        <f t="shared" ca="1" si="3"/>
        <v>0.36723599999999984</v>
      </c>
      <c r="I27">
        <f t="shared" ca="1" si="3"/>
        <v>9.3635999999999484E-2</v>
      </c>
      <c r="J27">
        <f t="shared" ca="1" si="3"/>
        <v>0.48163600000000117</v>
      </c>
      <c r="K27">
        <f t="shared" ca="1" si="3"/>
        <v>5.9536000000000755E-2</v>
      </c>
      <c r="L27">
        <f t="shared" ca="1" si="3"/>
        <v>8.8360000000002239E-3</v>
      </c>
      <c r="M27">
        <f t="shared" ca="1" si="3"/>
        <v>9.3635999999999484E-2</v>
      </c>
      <c r="N27">
        <f t="shared" ca="1" si="3"/>
        <v>5.9536000000000755E-2</v>
      </c>
      <c r="O27">
        <f t="shared" ca="1" si="3"/>
        <v>7.0560000000002366E-3</v>
      </c>
      <c r="P27">
        <f t="shared" ca="1" si="3"/>
        <v>0.36723599999999984</v>
      </c>
    </row>
    <row r="28" spans="1:19" x14ac:dyDescent="0.25">
      <c r="A28" t="s">
        <v>1</v>
      </c>
      <c r="B28">
        <f ca="1">SQRT(SUM(B27:P27)/(A10-1))</f>
        <v>0.37867815207263145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6131-F395-46D3-B6D7-57AD76690144}">
  <dimension ref="A2:K20"/>
  <sheetViews>
    <sheetView tabSelected="1" workbookViewId="0">
      <selection activeCell="B11" sqref="B11"/>
    </sheetView>
  </sheetViews>
  <sheetFormatPr defaultRowHeight="15" x14ac:dyDescent="0.25"/>
  <cols>
    <col min="2" max="2" width="12.7109375" bestFit="1" customWidth="1"/>
  </cols>
  <sheetData>
    <row r="2" spans="1:11" ht="15.75" thickBot="1" x14ac:dyDescent="0.3"/>
    <row r="3" spans="1:11" ht="16.5" thickBot="1" x14ac:dyDescent="0.3">
      <c r="B3" s="5">
        <v>150</v>
      </c>
      <c r="C3" s="6">
        <v>151</v>
      </c>
      <c r="D3" s="6">
        <v>149</v>
      </c>
      <c r="E3" s="6">
        <v>148</v>
      </c>
      <c r="F3" s="6">
        <v>149.5</v>
      </c>
      <c r="G3" s="6">
        <v>152</v>
      </c>
      <c r="H3" s="6">
        <v>151.5</v>
      </c>
      <c r="I3" s="6">
        <v>151.69999999999999</v>
      </c>
      <c r="J3" s="6">
        <v>149.9</v>
      </c>
      <c r="K3" s="6">
        <v>150.1</v>
      </c>
    </row>
    <row r="4" spans="1:11" x14ac:dyDescent="0.25">
      <c r="B4">
        <f>AVERAGE(B3:K3)</f>
        <v>150.27000000000001</v>
      </c>
    </row>
    <row r="5" spans="1:11" x14ac:dyDescent="0.25">
      <c r="B5">
        <f>(B3-$B$4)^2</f>
        <v>7.290000000000553E-2</v>
      </c>
      <c r="C5">
        <f t="shared" ref="C5:K5" si="0">(C3-$B$4)^2</f>
        <v>0.53289999999998505</v>
      </c>
      <c r="D5">
        <f t="shared" si="0"/>
        <v>1.612900000000026</v>
      </c>
      <c r="E5">
        <f t="shared" si="0"/>
        <v>5.1529000000000469</v>
      </c>
      <c r="F5">
        <f t="shared" si="0"/>
        <v>0.59290000000001575</v>
      </c>
      <c r="G5">
        <f t="shared" si="0"/>
        <v>2.9928999999999646</v>
      </c>
      <c r="H5">
        <f t="shared" si="0"/>
        <v>1.5128999999999748</v>
      </c>
      <c r="I5">
        <f t="shared" si="0"/>
        <v>2.0448999999999384</v>
      </c>
      <c r="J5">
        <f t="shared" si="0"/>
        <v>0.13690000000000335</v>
      </c>
      <c r="K5">
        <f t="shared" si="0"/>
        <v>2.8900000000005411E-2</v>
      </c>
    </row>
    <row r="6" spans="1:11" x14ac:dyDescent="0.25">
      <c r="A6" t="s">
        <v>10</v>
      </c>
      <c r="B6">
        <f>SQRT(SUM(B5:K5)/10)</f>
        <v>1.2116517651536669</v>
      </c>
    </row>
    <row r="7" spans="1:11" x14ac:dyDescent="0.25">
      <c r="A7" t="s">
        <v>1</v>
      </c>
      <c r="B7">
        <f>B6*B6</f>
        <v>1.4680999999999969</v>
      </c>
    </row>
    <row r="8" spans="1:11" x14ac:dyDescent="0.25">
      <c r="A8" t="s">
        <v>9</v>
      </c>
      <c r="B8">
        <f>(B4-150)/(B6/SQRT(10))</f>
        <v>0.70467026319002668</v>
      </c>
    </row>
    <row r="9" spans="1:11" x14ac:dyDescent="0.25">
      <c r="A9" t="s">
        <v>11</v>
      </c>
      <c r="B9">
        <v>9</v>
      </c>
    </row>
    <row r="10" spans="1:11" x14ac:dyDescent="0.25">
      <c r="A10" t="s">
        <v>13</v>
      </c>
      <c r="B10">
        <v>1.0525154000000001</v>
      </c>
    </row>
    <row r="11" spans="1:11" x14ac:dyDescent="0.25">
      <c r="B11">
        <f>B10*B7/SQRT(10)</f>
        <v>0.48863446692335066</v>
      </c>
    </row>
    <row r="12" spans="1:11" x14ac:dyDescent="0.25">
      <c r="B12">
        <f>B4-B11</f>
        <v>149.78136553307667</v>
      </c>
      <c r="D12">
        <f>B4+B11</f>
        <v>150.75863446692335</v>
      </c>
      <c r="E12" t="s">
        <v>12</v>
      </c>
    </row>
    <row r="15" spans="1:11" ht="15.75" thickBot="1" x14ac:dyDescent="0.3"/>
    <row r="16" spans="1:11" ht="16.5" thickBot="1" x14ac:dyDescent="0.3">
      <c r="B16" s="5">
        <v>150</v>
      </c>
      <c r="C16" s="6">
        <v>151</v>
      </c>
      <c r="D16" s="6">
        <v>149</v>
      </c>
      <c r="E16" s="6">
        <v>148</v>
      </c>
      <c r="F16" s="6">
        <v>149.5</v>
      </c>
      <c r="G16" s="6">
        <v>152</v>
      </c>
      <c r="H16" s="6">
        <v>151.5</v>
      </c>
      <c r="I16" s="6">
        <v>151.69999999999999</v>
      </c>
      <c r="J16" s="6">
        <v>149.9</v>
      </c>
      <c r="K16" s="6">
        <v>150.1</v>
      </c>
    </row>
    <row r="17" spans="1:11" x14ac:dyDescent="0.25">
      <c r="B17">
        <f>B16^2</f>
        <v>22500</v>
      </c>
      <c r="C17">
        <f t="shared" ref="C17:K17" si="1">C16^2</f>
        <v>22801</v>
      </c>
      <c r="D17">
        <f t="shared" si="1"/>
        <v>22201</v>
      </c>
      <c r="E17">
        <f t="shared" si="1"/>
        <v>21904</v>
      </c>
      <c r="F17">
        <f t="shared" si="1"/>
        <v>22350.25</v>
      </c>
      <c r="G17">
        <f t="shared" si="1"/>
        <v>23104</v>
      </c>
      <c r="H17">
        <f t="shared" si="1"/>
        <v>22952.25</v>
      </c>
      <c r="I17">
        <f t="shared" si="1"/>
        <v>23012.889999999996</v>
      </c>
      <c r="J17">
        <f t="shared" si="1"/>
        <v>22470.010000000002</v>
      </c>
      <c r="K17">
        <f t="shared" si="1"/>
        <v>22530.01</v>
      </c>
    </row>
    <row r="19" spans="1:11" x14ac:dyDescent="0.25">
      <c r="A19" t="s">
        <v>14</v>
      </c>
      <c r="B19">
        <f>AVERAGE(B17:K17)-AVERAGE(B16:K16)^2</f>
        <v>1.4680999999982305</v>
      </c>
    </row>
    <row r="20" spans="1:11" x14ac:dyDescent="0.25">
      <c r="A20" t="s">
        <v>15</v>
      </c>
      <c r="B20">
        <f>SQRT(B19)</f>
        <v>1.2116517651529379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2020-12-13T11:34:14Z</dcterms:created>
  <dcterms:modified xsi:type="dcterms:W3CDTF">2020-12-14T21:07:50Z</dcterms:modified>
</cp:coreProperties>
</file>