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07" activeTab="3"/>
  </bookViews>
  <sheets>
    <sheet name="Sheet1" sheetId="1" r:id="rId1"/>
    <sheet name="Sheet2" sheetId="2" r:id="rId2"/>
    <sheet name="Sheet3" sheetId="3" r:id="rId3"/>
    <sheet name="sql" sheetId="4" r:id="rId4"/>
  </sheets>
  <calcPr calcId="152511"/>
</workbook>
</file>

<file path=xl/calcChain.xml><?xml version="1.0" encoding="utf-8"?>
<calcChain xmlns="http://schemas.openxmlformats.org/spreadsheetml/2006/main">
  <c r="I23" i="2" l="1"/>
  <c r="J23" i="2"/>
  <c r="K23" i="2" s="1"/>
  <c r="L23" i="2"/>
  <c r="M23" i="2" s="1"/>
  <c r="N23" i="2"/>
  <c r="O23" i="2" s="1"/>
  <c r="P23" i="2"/>
  <c r="I24" i="2"/>
  <c r="J24" i="2"/>
  <c r="K24" i="2" s="1"/>
  <c r="L24" i="2"/>
  <c r="M24" i="2" s="1"/>
  <c r="N24" i="2"/>
  <c r="O24" i="2" s="1"/>
  <c r="P24" i="2"/>
  <c r="I25" i="2"/>
  <c r="J25" i="2"/>
  <c r="K25" i="2" s="1"/>
  <c r="L25" i="2"/>
  <c r="M25" i="2" s="1"/>
  <c r="N25" i="2"/>
  <c r="O25" i="2" s="1"/>
  <c r="P25" i="2"/>
  <c r="I26" i="2"/>
  <c r="J26" i="2"/>
  <c r="K26" i="2" s="1"/>
  <c r="L26" i="2"/>
  <c r="M26" i="2" s="1"/>
  <c r="N26" i="2"/>
  <c r="O26" i="2" s="1"/>
  <c r="P26" i="2"/>
  <c r="I27" i="2"/>
  <c r="J27" i="2"/>
  <c r="K27" i="2" s="1"/>
  <c r="L27" i="2"/>
  <c r="M27" i="2" s="1"/>
  <c r="N27" i="2"/>
  <c r="O27" i="2" s="1"/>
  <c r="P27" i="2"/>
  <c r="I28" i="2"/>
  <c r="J28" i="2"/>
  <c r="K28" i="2" s="1"/>
  <c r="L28" i="2"/>
  <c r="M28" i="2" s="1"/>
  <c r="N28" i="2"/>
  <c r="O28" i="2" s="1"/>
  <c r="P28" i="2"/>
  <c r="I29" i="2"/>
  <c r="J29" i="2"/>
  <c r="K29" i="2" s="1"/>
  <c r="L29" i="2"/>
  <c r="M29" i="2" s="1"/>
  <c r="N29" i="2"/>
  <c r="O29" i="2" s="1"/>
  <c r="P29" i="2"/>
  <c r="I30" i="2"/>
  <c r="J30" i="2"/>
  <c r="K30" i="2" s="1"/>
  <c r="L30" i="2"/>
  <c r="M30" i="2" s="1"/>
  <c r="N30" i="2"/>
  <c r="O30" i="2" s="1"/>
  <c r="P30" i="2"/>
  <c r="I31" i="2"/>
  <c r="J31" i="2"/>
  <c r="K31" i="2" s="1"/>
  <c r="L31" i="2"/>
  <c r="M31" i="2" s="1"/>
  <c r="N31" i="2"/>
  <c r="O31" i="2" s="1"/>
  <c r="P31" i="2"/>
  <c r="I32" i="2"/>
  <c r="J32" i="2"/>
  <c r="K32" i="2" s="1"/>
  <c r="L32" i="2"/>
  <c r="M32" i="2" s="1"/>
  <c r="N32" i="2"/>
  <c r="O32" i="2" s="1"/>
  <c r="P32" i="2"/>
  <c r="I33" i="2"/>
  <c r="J33" i="2"/>
  <c r="K33" i="2" s="1"/>
  <c r="L33" i="2"/>
  <c r="M33" i="2" s="1"/>
  <c r="N33" i="2"/>
  <c r="O33" i="2" s="1"/>
  <c r="P33" i="2"/>
  <c r="I34" i="2"/>
  <c r="J34" i="2"/>
  <c r="K34" i="2" s="1"/>
  <c r="L34" i="2"/>
  <c r="M34" i="2" s="1"/>
  <c r="N34" i="2"/>
  <c r="O34" i="2" s="1"/>
  <c r="P34" i="2"/>
  <c r="I35" i="2"/>
  <c r="J35" i="2"/>
  <c r="K35" i="2" s="1"/>
  <c r="L35" i="2"/>
  <c r="M35" i="2" s="1"/>
  <c r="N35" i="2"/>
  <c r="O35" i="2" s="1"/>
  <c r="P35" i="2"/>
  <c r="I36" i="2"/>
  <c r="J36" i="2"/>
  <c r="K36" i="2" s="1"/>
  <c r="L36" i="2"/>
  <c r="M36" i="2" s="1"/>
  <c r="N36" i="2"/>
  <c r="O36" i="2" s="1"/>
  <c r="P36" i="2"/>
  <c r="I37" i="2"/>
  <c r="J37" i="2"/>
  <c r="K37" i="2" s="1"/>
  <c r="L37" i="2"/>
  <c r="M37" i="2" s="1"/>
  <c r="N37" i="2"/>
  <c r="O37" i="2" s="1"/>
  <c r="P37" i="2"/>
  <c r="I38" i="2"/>
  <c r="J38" i="2"/>
  <c r="K38" i="2" s="1"/>
  <c r="L38" i="2"/>
  <c r="M38" i="2" s="1"/>
  <c r="N38" i="2"/>
  <c r="O38" i="2" s="1"/>
  <c r="P38" i="2"/>
  <c r="I39" i="2"/>
  <c r="J39" i="2"/>
  <c r="K39" i="2" s="1"/>
  <c r="L39" i="2"/>
  <c r="M39" i="2" s="1"/>
  <c r="N39" i="2"/>
  <c r="O39" i="2" s="1"/>
  <c r="P39" i="2"/>
  <c r="O22" i="2"/>
  <c r="N22" i="2"/>
  <c r="M22" i="2"/>
  <c r="L22" i="2"/>
  <c r="K22" i="2"/>
  <c r="J22" i="2"/>
  <c r="I4" i="2"/>
  <c r="J4" i="2"/>
  <c r="K4" i="2" s="1"/>
  <c r="L4" i="2"/>
  <c r="M4" i="2" s="1"/>
  <c r="N4" i="2"/>
  <c r="O4" i="2" s="1"/>
  <c r="P4" i="2"/>
  <c r="I5" i="2"/>
  <c r="J5" i="2"/>
  <c r="K5" i="2" s="1"/>
  <c r="L5" i="2"/>
  <c r="M5" i="2" s="1"/>
  <c r="N5" i="2"/>
  <c r="O5" i="2" s="1"/>
  <c r="P5" i="2"/>
  <c r="I6" i="2"/>
  <c r="J6" i="2"/>
  <c r="K6" i="2" s="1"/>
  <c r="L6" i="2"/>
  <c r="M6" i="2" s="1"/>
  <c r="N6" i="2"/>
  <c r="O6" i="2" s="1"/>
  <c r="P6" i="2"/>
  <c r="I7" i="2"/>
  <c r="J7" i="2"/>
  <c r="K7" i="2" s="1"/>
  <c r="L7" i="2"/>
  <c r="M7" i="2" s="1"/>
  <c r="N7" i="2"/>
  <c r="O7" i="2" s="1"/>
  <c r="P7" i="2"/>
  <c r="I8" i="2"/>
  <c r="J8" i="2"/>
  <c r="K8" i="2" s="1"/>
  <c r="L8" i="2"/>
  <c r="M8" i="2" s="1"/>
  <c r="N8" i="2"/>
  <c r="O8" i="2" s="1"/>
  <c r="P8" i="2"/>
  <c r="I9" i="2"/>
  <c r="J9" i="2"/>
  <c r="K9" i="2" s="1"/>
  <c r="L9" i="2"/>
  <c r="M9" i="2" s="1"/>
  <c r="N9" i="2"/>
  <c r="O9" i="2" s="1"/>
  <c r="P9" i="2"/>
  <c r="I10" i="2"/>
  <c r="J10" i="2"/>
  <c r="K10" i="2" s="1"/>
  <c r="L10" i="2"/>
  <c r="M10" i="2" s="1"/>
  <c r="N10" i="2"/>
  <c r="O10" i="2" s="1"/>
  <c r="P10" i="2"/>
  <c r="I11" i="2"/>
  <c r="J11" i="2"/>
  <c r="K11" i="2" s="1"/>
  <c r="L11" i="2"/>
  <c r="M11" i="2" s="1"/>
  <c r="N11" i="2"/>
  <c r="O11" i="2" s="1"/>
  <c r="P11" i="2"/>
  <c r="I12" i="2"/>
  <c r="J12" i="2"/>
  <c r="K12" i="2" s="1"/>
  <c r="L12" i="2"/>
  <c r="M12" i="2" s="1"/>
  <c r="N12" i="2"/>
  <c r="O12" i="2" s="1"/>
  <c r="P12" i="2"/>
  <c r="I13" i="2"/>
  <c r="J13" i="2"/>
  <c r="K13" i="2" s="1"/>
  <c r="L13" i="2"/>
  <c r="M13" i="2" s="1"/>
  <c r="N13" i="2"/>
  <c r="O13" i="2" s="1"/>
  <c r="P13" i="2"/>
  <c r="I14" i="2"/>
  <c r="J14" i="2"/>
  <c r="K14" i="2" s="1"/>
  <c r="L14" i="2"/>
  <c r="M14" i="2" s="1"/>
  <c r="N14" i="2"/>
  <c r="O14" i="2" s="1"/>
  <c r="P14" i="2"/>
  <c r="I15" i="2"/>
  <c r="J15" i="2"/>
  <c r="K15" i="2" s="1"/>
  <c r="L15" i="2"/>
  <c r="M15" i="2" s="1"/>
  <c r="N15" i="2"/>
  <c r="O15" i="2" s="1"/>
  <c r="P15" i="2"/>
  <c r="I16" i="2"/>
  <c r="J16" i="2"/>
  <c r="K16" i="2" s="1"/>
  <c r="L16" i="2"/>
  <c r="M16" i="2" s="1"/>
  <c r="N16" i="2"/>
  <c r="O16" i="2" s="1"/>
  <c r="P16" i="2"/>
  <c r="I17" i="2"/>
  <c r="J17" i="2"/>
  <c r="K17" i="2" s="1"/>
  <c r="L17" i="2"/>
  <c r="M17" i="2" s="1"/>
  <c r="N17" i="2"/>
  <c r="O17" i="2" s="1"/>
  <c r="P17" i="2"/>
  <c r="I18" i="2"/>
  <c r="J18" i="2"/>
  <c r="K18" i="2" s="1"/>
  <c r="L18" i="2"/>
  <c r="M18" i="2" s="1"/>
  <c r="N18" i="2"/>
  <c r="O18" i="2" s="1"/>
  <c r="P18" i="2"/>
  <c r="I19" i="2"/>
  <c r="J19" i="2"/>
  <c r="K19" i="2" s="1"/>
  <c r="L19" i="2"/>
  <c r="M19" i="2" s="1"/>
  <c r="N19" i="2"/>
  <c r="O19" i="2" s="1"/>
  <c r="P19" i="2"/>
  <c r="I20" i="2"/>
  <c r="J20" i="2"/>
  <c r="K20" i="2" s="1"/>
  <c r="L20" i="2"/>
  <c r="M20" i="2" s="1"/>
  <c r="N20" i="2"/>
  <c r="O20" i="2" s="1"/>
  <c r="P20" i="2"/>
  <c r="I22" i="2"/>
  <c r="P22" i="2"/>
  <c r="O3" i="2"/>
  <c r="N3" i="2"/>
  <c r="M3" i="2"/>
  <c r="L3" i="2"/>
  <c r="K3" i="2"/>
  <c r="J3" i="2"/>
  <c r="M4" i="3" l="1"/>
  <c r="M5" i="3"/>
  <c r="M6" i="3"/>
  <c r="M7" i="3"/>
  <c r="M8" i="3"/>
  <c r="M9" i="3"/>
  <c r="M10" i="3"/>
  <c r="M11" i="3"/>
  <c r="M12" i="3"/>
  <c r="M13" i="3"/>
  <c r="M14" i="3"/>
  <c r="M16" i="3"/>
  <c r="M17" i="3"/>
  <c r="M18" i="3"/>
  <c r="M19" i="3"/>
  <c r="M20" i="3"/>
  <c r="M21" i="3"/>
  <c r="M22" i="3"/>
  <c r="M23" i="3"/>
  <c r="M24" i="3"/>
  <c r="M25" i="3"/>
  <c r="M26" i="3"/>
  <c r="M27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8" i="3"/>
  <c r="M49" i="3"/>
  <c r="M50" i="3"/>
  <c r="M51" i="3"/>
  <c r="M52" i="3"/>
  <c r="M53" i="3"/>
  <c r="M54" i="3"/>
  <c r="M55" i="3"/>
  <c r="M58" i="3"/>
  <c r="M59" i="3"/>
  <c r="M60" i="3"/>
  <c r="M61" i="3"/>
  <c r="M64" i="3"/>
  <c r="M65" i="3"/>
  <c r="M66" i="3"/>
  <c r="M67" i="3"/>
  <c r="M68" i="3"/>
  <c r="M69" i="3"/>
  <c r="M72" i="3"/>
  <c r="M73" i="3"/>
  <c r="M74" i="3"/>
  <c r="M75" i="3"/>
  <c r="M76" i="3"/>
  <c r="M77" i="3"/>
  <c r="M80" i="3"/>
  <c r="M81" i="3"/>
  <c r="M82" i="3"/>
  <c r="M83" i="3"/>
  <c r="M84" i="3"/>
  <c r="M85" i="3"/>
  <c r="M86" i="3"/>
  <c r="M87" i="3"/>
  <c r="M88" i="3"/>
  <c r="M89" i="3"/>
  <c r="M90" i="3"/>
  <c r="M91" i="3"/>
  <c r="M3" i="3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2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3" i="2"/>
  <c r="G3" i="1"/>
  <c r="G4" i="1"/>
  <c r="G5" i="1"/>
  <c r="G6" i="1"/>
  <c r="G7" i="1"/>
  <c r="G8" i="1"/>
  <c r="G9" i="1"/>
  <c r="G10" i="1"/>
  <c r="G11" i="1"/>
  <c r="G2" i="1"/>
  <c r="U91" i="3" l="1"/>
  <c r="U90" i="3"/>
  <c r="U89" i="3"/>
  <c r="U88" i="3"/>
  <c r="U87" i="3"/>
  <c r="U86" i="3"/>
  <c r="U85" i="3"/>
  <c r="U84" i="3"/>
  <c r="U83" i="3"/>
  <c r="U82" i="3"/>
  <c r="U81" i="3"/>
  <c r="U80" i="3"/>
  <c r="U77" i="3"/>
  <c r="U76" i="3"/>
  <c r="U75" i="3"/>
  <c r="U74" i="3"/>
  <c r="U73" i="3"/>
  <c r="U72" i="3"/>
  <c r="U69" i="3"/>
  <c r="U68" i="3"/>
  <c r="U67" i="3"/>
  <c r="U66" i="3"/>
  <c r="U65" i="3"/>
  <c r="U64" i="3"/>
  <c r="U61" i="3"/>
  <c r="U60" i="3"/>
  <c r="U59" i="3"/>
  <c r="U58" i="3"/>
  <c r="U55" i="3"/>
  <c r="U54" i="3"/>
  <c r="U53" i="3"/>
  <c r="U52" i="3"/>
  <c r="U51" i="3"/>
  <c r="U50" i="3"/>
  <c r="U49" i="3"/>
  <c r="U48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7" i="3"/>
  <c r="U26" i="3"/>
  <c r="U25" i="3"/>
  <c r="U24" i="3"/>
  <c r="U23" i="3"/>
  <c r="U22" i="3"/>
  <c r="U21" i="3"/>
  <c r="U20" i="3"/>
  <c r="U19" i="3"/>
  <c r="U18" i="3"/>
  <c r="U17" i="3"/>
  <c r="U16" i="3"/>
  <c r="U14" i="3"/>
  <c r="U13" i="3"/>
  <c r="U12" i="3"/>
  <c r="U11" i="3"/>
  <c r="U10" i="3"/>
  <c r="U9" i="3"/>
  <c r="U8" i="3"/>
  <c r="U7" i="3"/>
  <c r="U6" i="3"/>
  <c r="U5" i="3"/>
  <c r="U4" i="3"/>
  <c r="U3" i="3"/>
  <c r="S91" i="3"/>
  <c r="S90" i="3"/>
  <c r="S89" i="3"/>
  <c r="S88" i="3"/>
  <c r="S87" i="3"/>
  <c r="S86" i="3"/>
  <c r="S85" i="3"/>
  <c r="S84" i="3"/>
  <c r="S83" i="3"/>
  <c r="S82" i="3"/>
  <c r="S81" i="3"/>
  <c r="S80" i="3"/>
  <c r="S77" i="3"/>
  <c r="S76" i="3"/>
  <c r="S75" i="3"/>
  <c r="S74" i="3"/>
  <c r="S73" i="3"/>
  <c r="S72" i="3"/>
  <c r="S69" i="3"/>
  <c r="S68" i="3"/>
  <c r="S67" i="3"/>
  <c r="S66" i="3"/>
  <c r="S65" i="3"/>
  <c r="S64" i="3"/>
  <c r="S61" i="3"/>
  <c r="S60" i="3"/>
  <c r="S59" i="3"/>
  <c r="S58" i="3"/>
  <c r="S55" i="3"/>
  <c r="S54" i="3"/>
  <c r="S53" i="3"/>
  <c r="S52" i="3"/>
  <c r="S51" i="3"/>
  <c r="S50" i="3"/>
  <c r="S49" i="3"/>
  <c r="S48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7" i="3"/>
  <c r="S26" i="3"/>
  <c r="S25" i="3"/>
  <c r="S24" i="3"/>
  <c r="S23" i="3"/>
  <c r="S22" i="3"/>
  <c r="S21" i="3"/>
  <c r="S20" i="3"/>
  <c r="S19" i="3"/>
  <c r="S18" i="3"/>
  <c r="S17" i="3"/>
  <c r="S16" i="3"/>
  <c r="S14" i="3"/>
  <c r="S13" i="3"/>
  <c r="S12" i="3"/>
  <c r="S11" i="3"/>
  <c r="S10" i="3"/>
  <c r="S9" i="3"/>
  <c r="S8" i="3"/>
  <c r="S7" i="3"/>
  <c r="S6" i="3"/>
  <c r="S5" i="3"/>
  <c r="S4" i="3"/>
  <c r="S3" i="3"/>
  <c r="Q91" i="3"/>
  <c r="Q90" i="3"/>
  <c r="Q89" i="3"/>
  <c r="Q88" i="3"/>
  <c r="Q87" i="3"/>
  <c r="Q86" i="3"/>
  <c r="Q85" i="3"/>
  <c r="Q84" i="3"/>
  <c r="Q83" i="3"/>
  <c r="Q82" i="3"/>
  <c r="Q81" i="3"/>
  <c r="Q80" i="3"/>
  <c r="Q77" i="3"/>
  <c r="Q76" i="3"/>
  <c r="Q75" i="3"/>
  <c r="Q74" i="3"/>
  <c r="Q73" i="3"/>
  <c r="Q72" i="3"/>
  <c r="Q69" i="3"/>
  <c r="Q68" i="3"/>
  <c r="Q67" i="3"/>
  <c r="Q66" i="3"/>
  <c r="Q65" i="3"/>
  <c r="Q64" i="3"/>
  <c r="Q61" i="3"/>
  <c r="Q60" i="3"/>
  <c r="Q59" i="3"/>
  <c r="Q58" i="3"/>
  <c r="Q55" i="3"/>
  <c r="Q54" i="3"/>
  <c r="Q53" i="3"/>
  <c r="Q52" i="3"/>
  <c r="Q51" i="3"/>
  <c r="Q50" i="3"/>
  <c r="Q49" i="3"/>
  <c r="Q48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7" i="3"/>
  <c r="Q26" i="3"/>
  <c r="Q25" i="3"/>
  <c r="Q24" i="3"/>
  <c r="Q23" i="3"/>
  <c r="Q22" i="3"/>
  <c r="Q21" i="3"/>
  <c r="Q20" i="3"/>
  <c r="Q19" i="3"/>
  <c r="Q18" i="3"/>
  <c r="Q17" i="3"/>
  <c r="Q16" i="3"/>
  <c r="Q14" i="3"/>
  <c r="Q13" i="3"/>
  <c r="Q12" i="3"/>
  <c r="Q11" i="3"/>
  <c r="Q10" i="3"/>
  <c r="Q9" i="3"/>
  <c r="Q8" i="3"/>
  <c r="Q7" i="3"/>
  <c r="Q6" i="3"/>
  <c r="Q5" i="3"/>
  <c r="Q4" i="3"/>
  <c r="Q3" i="3"/>
  <c r="O76" i="3"/>
  <c r="O77" i="3"/>
  <c r="O80" i="3"/>
  <c r="O81" i="3"/>
  <c r="O82" i="3"/>
  <c r="O83" i="3"/>
  <c r="O84" i="3"/>
  <c r="O85" i="3"/>
  <c r="O86" i="3"/>
  <c r="O87" i="3"/>
  <c r="O88" i="3"/>
  <c r="O89" i="3"/>
  <c r="O90" i="3"/>
  <c r="O91" i="3"/>
  <c r="O39" i="3"/>
  <c r="O40" i="3"/>
  <c r="O41" i="3"/>
  <c r="O42" i="3"/>
  <c r="O43" i="3"/>
  <c r="O44" i="3"/>
  <c r="O45" i="3"/>
  <c r="O48" i="3"/>
  <c r="O49" i="3"/>
  <c r="O50" i="3"/>
  <c r="O51" i="3"/>
  <c r="O52" i="3"/>
  <c r="O53" i="3"/>
  <c r="O54" i="3"/>
  <c r="O55" i="3"/>
  <c r="O58" i="3"/>
  <c r="O59" i="3"/>
  <c r="O60" i="3"/>
  <c r="O61" i="3"/>
  <c r="O64" i="3"/>
  <c r="O65" i="3"/>
  <c r="O66" i="3"/>
  <c r="O67" i="3"/>
  <c r="O68" i="3"/>
  <c r="O69" i="3"/>
  <c r="O72" i="3"/>
  <c r="O73" i="3"/>
  <c r="O74" i="3"/>
  <c r="O75" i="3"/>
  <c r="O4" i="3"/>
  <c r="O5" i="3"/>
  <c r="O6" i="3"/>
  <c r="O7" i="3"/>
  <c r="O8" i="3"/>
  <c r="O9" i="3"/>
  <c r="O10" i="3"/>
  <c r="O11" i="3"/>
  <c r="O12" i="3"/>
  <c r="O13" i="3"/>
  <c r="O14" i="3"/>
  <c r="O16" i="3"/>
  <c r="O17" i="3"/>
  <c r="O18" i="3"/>
  <c r="O19" i="3"/>
  <c r="O20" i="3"/>
  <c r="O21" i="3"/>
  <c r="O22" i="3"/>
  <c r="O23" i="3"/>
  <c r="O24" i="3"/>
  <c r="O25" i="3"/>
  <c r="O26" i="3"/>
  <c r="O27" i="3"/>
  <c r="O30" i="3"/>
  <c r="O31" i="3"/>
  <c r="O32" i="3"/>
  <c r="O33" i="3"/>
  <c r="O34" i="3"/>
  <c r="O35" i="3"/>
  <c r="O36" i="3"/>
  <c r="O37" i="3"/>
  <c r="O38" i="3"/>
  <c r="O3" i="3"/>
  <c r="Z7" i="2" l="1"/>
  <c r="Z13" i="2"/>
  <c r="Z14" i="2"/>
  <c r="Z15" i="2"/>
  <c r="Z18" i="2"/>
  <c r="Z19" i="2"/>
  <c r="X7" i="2"/>
  <c r="X11" i="2"/>
  <c r="X15" i="2"/>
  <c r="X19" i="2"/>
  <c r="X22" i="2"/>
  <c r="X23" i="2"/>
  <c r="X26" i="2"/>
  <c r="X27" i="2"/>
  <c r="X30" i="2"/>
  <c r="X31" i="2"/>
  <c r="X34" i="2"/>
  <c r="X35" i="2"/>
  <c r="X38" i="2"/>
  <c r="X39" i="2"/>
  <c r="V5" i="2"/>
  <c r="V7" i="2"/>
  <c r="V9" i="2"/>
  <c r="V11" i="2"/>
  <c r="V13" i="2"/>
  <c r="V15" i="2"/>
  <c r="V17" i="2"/>
  <c r="V1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3" i="2"/>
  <c r="P3" i="2"/>
  <c r="Z4" i="2"/>
  <c r="Z8" i="2"/>
  <c r="Z12" i="2"/>
  <c r="Z16" i="2"/>
  <c r="Z20" i="2"/>
  <c r="Z25" i="2"/>
  <c r="Z29" i="2"/>
  <c r="Z33" i="2"/>
  <c r="Z37" i="2"/>
  <c r="Z3" i="2"/>
  <c r="Z5" i="2"/>
  <c r="Z6" i="2"/>
  <c r="Z9" i="2"/>
  <c r="Z10" i="2"/>
  <c r="Z11" i="2"/>
  <c r="Z17" i="2"/>
  <c r="Z22" i="2"/>
  <c r="Z23" i="2"/>
  <c r="Z24" i="2"/>
  <c r="Z26" i="2"/>
  <c r="Z27" i="2"/>
  <c r="Z28" i="2"/>
  <c r="Z30" i="2"/>
  <c r="Z31" i="2"/>
  <c r="Z32" i="2"/>
  <c r="Z34" i="2"/>
  <c r="Z35" i="2"/>
  <c r="Z36" i="2"/>
  <c r="Z38" i="2"/>
  <c r="Z39" i="2"/>
  <c r="X4" i="2"/>
  <c r="X5" i="2"/>
  <c r="X6" i="2"/>
  <c r="X8" i="2"/>
  <c r="X9" i="2"/>
  <c r="X10" i="2"/>
  <c r="X12" i="2"/>
  <c r="X13" i="2"/>
  <c r="X14" i="2"/>
  <c r="X16" i="2"/>
  <c r="X17" i="2"/>
  <c r="X18" i="2"/>
  <c r="X20" i="2"/>
  <c r="X24" i="2"/>
  <c r="X25" i="2"/>
  <c r="X28" i="2"/>
  <c r="X29" i="2"/>
  <c r="X32" i="2"/>
  <c r="X33" i="2"/>
  <c r="X36" i="2"/>
  <c r="X37" i="2"/>
  <c r="X3" i="2"/>
  <c r="V4" i="2"/>
  <c r="V6" i="2"/>
  <c r="V8" i="2"/>
  <c r="V10" i="2"/>
  <c r="V12" i="2"/>
  <c r="V14" i="2"/>
  <c r="V16" i="2"/>
  <c r="V18" i="2"/>
  <c r="V20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3" i="2"/>
  <c r="I3" i="2"/>
  <c r="I91" i="3"/>
  <c r="I90" i="3"/>
  <c r="I89" i="3"/>
  <c r="I88" i="3"/>
  <c r="I87" i="3"/>
  <c r="I86" i="3"/>
  <c r="I85" i="3"/>
  <c r="I84" i="3"/>
  <c r="I83" i="3"/>
  <c r="I82" i="3"/>
  <c r="I81" i="3"/>
  <c r="I80" i="3"/>
  <c r="G91" i="3"/>
  <c r="G90" i="3"/>
  <c r="G89" i="3"/>
  <c r="G88" i="3"/>
  <c r="G87" i="3"/>
  <c r="G86" i="3"/>
  <c r="G85" i="3"/>
  <c r="G84" i="3"/>
  <c r="G83" i="3"/>
  <c r="G82" i="3"/>
  <c r="G81" i="3"/>
  <c r="G80" i="3"/>
  <c r="E81" i="3"/>
  <c r="E82" i="3"/>
  <c r="E83" i="3"/>
  <c r="E84" i="3"/>
  <c r="E85" i="3"/>
  <c r="E86" i="3"/>
  <c r="E87" i="3"/>
  <c r="E88" i="3"/>
  <c r="E89" i="3"/>
  <c r="E90" i="3"/>
  <c r="E91" i="3"/>
  <c r="E80" i="3"/>
  <c r="I55" i="3" l="1"/>
  <c r="G55" i="3"/>
  <c r="E55" i="3"/>
  <c r="I53" i="3"/>
  <c r="G53" i="3"/>
  <c r="E53" i="3"/>
  <c r="I54" i="3"/>
  <c r="I52" i="3"/>
  <c r="I51" i="3"/>
  <c r="I50" i="3"/>
  <c r="I49" i="3"/>
  <c r="I48" i="3"/>
  <c r="G54" i="3"/>
  <c r="G52" i="3"/>
  <c r="G51" i="3"/>
  <c r="G50" i="3"/>
  <c r="G49" i="3"/>
  <c r="G48" i="3"/>
  <c r="E49" i="3"/>
  <c r="E50" i="3"/>
  <c r="E51" i="3"/>
  <c r="E52" i="3"/>
  <c r="E54" i="3"/>
  <c r="E48" i="3"/>
  <c r="I45" i="3"/>
  <c r="I44" i="3"/>
  <c r="I43" i="3"/>
  <c r="I42" i="3"/>
  <c r="I41" i="3"/>
  <c r="I40" i="3"/>
  <c r="I39" i="3"/>
  <c r="I38" i="3"/>
  <c r="I37" i="3"/>
  <c r="I36" i="3"/>
  <c r="I35" i="3"/>
  <c r="I34" i="3"/>
  <c r="G45" i="3"/>
  <c r="G44" i="3"/>
  <c r="G43" i="3"/>
  <c r="G42" i="3"/>
  <c r="G41" i="3"/>
  <c r="G40" i="3"/>
  <c r="G39" i="3"/>
  <c r="G38" i="3"/>
  <c r="G37" i="3"/>
  <c r="G36" i="3"/>
  <c r="G35" i="3"/>
  <c r="G34" i="3"/>
  <c r="E35" i="3"/>
  <c r="E36" i="3"/>
  <c r="E37" i="3"/>
  <c r="E38" i="3"/>
  <c r="E39" i="3"/>
  <c r="E40" i="3"/>
  <c r="E41" i="3"/>
  <c r="E42" i="3"/>
  <c r="E43" i="3"/>
  <c r="E44" i="3"/>
  <c r="E45" i="3"/>
  <c r="E34" i="3"/>
  <c r="I27" i="3"/>
  <c r="I26" i="3"/>
  <c r="I25" i="3"/>
  <c r="I24" i="3"/>
  <c r="I23" i="3"/>
  <c r="I22" i="3"/>
  <c r="I21" i="3"/>
  <c r="I20" i="3"/>
  <c r="I19" i="3"/>
  <c r="I18" i="3"/>
  <c r="I17" i="3"/>
  <c r="I16" i="3"/>
  <c r="G27" i="3"/>
  <c r="G26" i="3"/>
  <c r="G25" i="3"/>
  <c r="G24" i="3"/>
  <c r="G23" i="3"/>
  <c r="G22" i="3"/>
  <c r="G21" i="3"/>
  <c r="G20" i="3"/>
  <c r="G19" i="3"/>
  <c r="G18" i="3"/>
  <c r="G17" i="3"/>
  <c r="G16" i="3"/>
  <c r="E17" i="3"/>
  <c r="E18" i="3"/>
  <c r="E19" i="3"/>
  <c r="E20" i="3"/>
  <c r="E21" i="3"/>
  <c r="E22" i="3"/>
  <c r="E23" i="3"/>
  <c r="E24" i="3"/>
  <c r="E25" i="3"/>
  <c r="E26" i="3"/>
  <c r="E27" i="3"/>
  <c r="E16" i="3"/>
  <c r="G10" i="3"/>
  <c r="G11" i="3"/>
  <c r="G12" i="3"/>
  <c r="G13" i="3"/>
  <c r="G14" i="3"/>
  <c r="I10" i="3"/>
  <c r="I11" i="3"/>
  <c r="I12" i="3"/>
  <c r="I13" i="3"/>
  <c r="I14" i="3"/>
  <c r="I9" i="3"/>
  <c r="G9" i="3"/>
  <c r="E10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<sst xmlns="http://schemas.openxmlformats.org/spreadsheetml/2006/main" count="1510" uniqueCount="630">
  <si>
    <t xml:space="preserve"> </t>
    <phoneticPr fontId="1" type="noConversion"/>
  </si>
  <si>
    <t>类别</t>
    <phoneticPr fontId="1" type="noConversion"/>
  </si>
  <si>
    <t>项目名</t>
    <phoneticPr fontId="1" type="noConversion"/>
  </si>
  <si>
    <t>非会员使用</t>
    <phoneticPr fontId="1" type="noConversion"/>
  </si>
  <si>
    <t>会员使用</t>
    <phoneticPr fontId="1" type="noConversion"/>
  </si>
  <si>
    <t>项目使用</t>
    <phoneticPr fontId="1" type="noConversion"/>
  </si>
  <si>
    <t>体质类</t>
    <phoneticPr fontId="1" type="noConversion"/>
  </si>
  <si>
    <t>身高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</si>
  <si>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</si>
  <si>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</si>
  <si>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</si>
  <si>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体重</t>
    <phoneticPr fontId="1" type="noConversion"/>
  </si>
  <si>
    <t>Y</t>
    <phoneticPr fontId="1" type="noConversion"/>
  </si>
  <si>
    <t>Y</t>
    <phoneticPr fontId="1" type="noConversion"/>
  </si>
  <si>
    <t>体能类</t>
    <phoneticPr fontId="1" type="noConversion"/>
  </si>
  <si>
    <t>立定跳远</t>
    <phoneticPr fontId="1" type="noConversion"/>
  </si>
  <si>
    <t>仰卧起坐</t>
    <phoneticPr fontId="1" type="noConversion"/>
  </si>
  <si>
    <t xml:space="preserve">体能类 </t>
    <phoneticPr fontId="1" type="noConversion"/>
  </si>
  <si>
    <t>男</t>
    <phoneticPr fontId="1" type="noConversion"/>
  </si>
  <si>
    <t>Y</t>
    <phoneticPr fontId="1" type="noConversion"/>
  </si>
  <si>
    <t>50米折返跑</t>
  </si>
  <si>
    <t>肺活量</t>
  </si>
  <si>
    <t>平衡木</t>
  </si>
  <si>
    <t>坐位体前屈</t>
  </si>
  <si>
    <t>仰卧起坐</t>
  </si>
  <si>
    <t>立定跳远</t>
  </si>
  <si>
    <t>女</t>
    <phoneticPr fontId="1" type="noConversion"/>
  </si>
  <si>
    <t>肺活量</t>
    <phoneticPr fontId="1" type="noConversion"/>
  </si>
  <si>
    <t>不及格</t>
    <phoneticPr fontId="1" type="noConversion"/>
  </si>
  <si>
    <t>及格</t>
    <phoneticPr fontId="1" type="noConversion"/>
  </si>
  <si>
    <t>良好</t>
    <phoneticPr fontId="1" type="noConversion"/>
  </si>
  <si>
    <t>优秀</t>
    <phoneticPr fontId="1" type="noConversion"/>
  </si>
  <si>
    <t>坐位体前屈</t>
    <phoneticPr fontId="1" type="noConversion"/>
  </si>
  <si>
    <t>平衡木</t>
    <phoneticPr fontId="1" type="noConversion"/>
  </si>
  <si>
    <t>不及格</t>
    <phoneticPr fontId="1" type="noConversion"/>
  </si>
  <si>
    <t>良好</t>
    <phoneticPr fontId="1" type="noConversion"/>
  </si>
  <si>
    <t>优秀</t>
    <phoneticPr fontId="1" type="noConversion"/>
  </si>
  <si>
    <t>FAILED</t>
    <phoneticPr fontId="1" type="noConversion"/>
  </si>
  <si>
    <t>PASS</t>
    <phoneticPr fontId="1" type="noConversion"/>
  </si>
  <si>
    <t>GOOD</t>
    <phoneticPr fontId="1" type="noConversion"/>
  </si>
  <si>
    <t>EXCELLENT</t>
    <phoneticPr fontId="1" type="noConversion"/>
  </si>
  <si>
    <t>#FF001A</t>
    <phoneticPr fontId="1" type="noConversion"/>
  </si>
  <si>
    <t>#00FF59</t>
    <phoneticPr fontId="1" type="noConversion"/>
  </si>
  <si>
    <t>#FF00FF</t>
    <phoneticPr fontId="1" type="noConversion"/>
  </si>
  <si>
    <t>#0026FF</t>
    <phoneticPr fontId="1" type="noConversion"/>
  </si>
  <si>
    <t>测量单位</t>
    <phoneticPr fontId="1" type="noConversion"/>
  </si>
  <si>
    <t>cm</t>
    <phoneticPr fontId="1" type="noConversion"/>
  </si>
  <si>
    <t>kg</t>
    <phoneticPr fontId="1" type="noConversion"/>
  </si>
  <si>
    <t>ml</t>
    <phoneticPr fontId="1" type="noConversion"/>
  </si>
  <si>
    <t>cm</t>
    <phoneticPr fontId="1" type="noConversion"/>
  </si>
  <si>
    <t>次</t>
    <phoneticPr fontId="1" type="noConversion"/>
  </si>
  <si>
    <t>个</t>
    <phoneticPr fontId="1" type="noConversion"/>
  </si>
  <si>
    <t>10米折返跑</t>
    <phoneticPr fontId="1" type="noConversion"/>
  </si>
  <si>
    <t>50米折返跑</t>
    <phoneticPr fontId="1" type="noConversion"/>
  </si>
  <si>
    <t>1分钟跳绳</t>
  </si>
  <si>
    <t>1分钟跳绳</t>
    <phoneticPr fontId="1" type="noConversion"/>
  </si>
  <si>
    <t>1分钟跳绳</t>
    <phoneticPr fontId="1" type="noConversion"/>
  </si>
  <si>
    <t>INSERT INTO bodyCheckup_itemscorestandard(periodType, lowScore, highScore, scoreDesc, color, itemDetail_id) SELECT 'FAILED', 13.6, 12.7, '', '#FF001A', (select id from bodyCheckup_itemdetail where age=6 and sex='M' and item_id=(select id from bodyCheckup_itemmaster where name='50米折返跑'));</t>
  </si>
  <si>
    <t>INSERT INTO bodyCheckup_itemscorestandard(periodType, lowScore, highScore, scoreDesc, color, itemDetail_id) SELECT 'FAILED', 14.8, 13.9, '', '#FF001A', (select id from bodyCheckup_itemdetail where age=6 and sex='F' and item_id=(select id from bodyCheckup_itemmaster where name='50米折返跑'));</t>
  </si>
  <si>
    <t>INSERT INTO bodyCheckup_itemscorestandard(periodType, lowScore, highScore, scoreDesc, color, itemDetail_id) SELECT 'FAILED', 13, 12.1, '', '#FF001A', (select id from bodyCheckup_itemdetail where age=7 and sex='M' and item_id=(select id from bodyCheckup_itemmaster where name='50米折返跑'));</t>
  </si>
  <si>
    <t>INSERT INTO bodyCheckup_itemscorestandard(periodType, lowScore, highScore, scoreDesc, color, itemDetail_id) SELECT 'FAILED', 13.8, 12.9, '', '#FF001A', (select id from bodyCheckup_itemdetail where age=7 and sex='F' and item_id=(select id from bodyCheckup_itemmaster where name='50米折返跑'));</t>
  </si>
  <si>
    <t>INSERT INTO bodyCheckup_itemscorestandard(periodType, lowScore, highScore, scoreDesc, color, itemDetail_id) SELECT 'FAILED', 12.5, 11.6, '', '#FF001A', (select id from bodyCheckup_itemdetail where age=8 and sex='M' and item_id=(select id from bodyCheckup_itemmaster where name='50米折返跑'));</t>
  </si>
  <si>
    <t>INSERT INTO bodyCheckup_itemscorestandard(periodType, lowScore, highScore, scoreDesc, color, itemDetail_id) SELECT 'FAILED', 13, 12.1, '', '#FF001A', (select id from bodyCheckup_itemdetail where age=8 and sex='F' and item_id=(select id from bodyCheckup_itemmaster where name='50米折返跑'));</t>
  </si>
  <si>
    <t>INSERT INTO bodyCheckup_itemscorestandard(periodType, lowScore, highScore, scoreDesc, color, itemDetail_id) SELECT 'FAILED', 12.1, 11.2, '', '#FF001A', (select id from bodyCheckup_itemdetail where age=9 and sex='M' and item_id=(select id from bodyCheckup_itemmaster where name='50米折返跑'));</t>
  </si>
  <si>
    <t>INSERT INTO bodyCheckup_itemscorestandard(periodType, lowScore, highScore, scoreDesc, color, itemDetail_id) SELECT 'FAILED', 12.5, 11.6, '', '#FF001A', (select id from bodyCheckup_itemdetail where age=9 and sex='F' and item_id=(select id from bodyCheckup_itemmaster where name='50米折返跑'));</t>
  </si>
  <si>
    <t>INSERT INTO bodyCheckup_itemscorestandard(periodType, lowScore, highScore, scoreDesc, color, itemDetail_id) SELECT 'FAILED', 11.8, 10.9, '', '#FF001A', (select id from bodyCheckup_itemdetail where age=10 and sex='M' and item_id=(select id from bodyCheckup_itemmaster where name='50米折返跑'));</t>
  </si>
  <si>
    <t>INSERT INTO bodyCheckup_itemscorestandard(periodType, lowScore, highScore, scoreDesc, color, itemDetail_id) SELECT 'FAILED', 12.1, 11.2, '', '#FF001A', (select id from bodyCheckup_itemdetail where age=10 and sex='F' and item_id=(select id from bodyCheckup_itemmaster where name='50米折返跑'));</t>
  </si>
  <si>
    <t>INSERT INTO bodyCheckup_itemscorestandard(periodType, lowScore, highScore, scoreDesc, color, itemDetail_id) SELECT 'FAILED', 11.6, 10.7, '', '#FF001A', (select id from bodyCheckup_itemdetail where age=11 and sex='M' and item_id=(select id from bodyCheckup_itemmaster where name='50米折返跑'));</t>
  </si>
  <si>
    <t>INSERT INTO bodyCheckup_itemscorestandard(periodType, lowScore, highScore, scoreDesc, color, itemDetail_id) SELECT 'FAILED', 12, 11.1, '', '#FF001A', (select id from bodyCheckup_itemdetail where age=11 and sex='F' and item_id=(select id from bodyCheckup_itemmaster where name='50米折返跑'));</t>
  </si>
  <si>
    <t>INSERT INTO bodyCheckup_itemscorestandard(periodType, lowScore, highScore, scoreDesc, color, itemDetail_id) SELECT 'PASS', 12.6, 10.7, '', '#00FF59', (select id from bodyCheckup_itemdetail where age=6 and sex='M' and item_id=(select id from bodyCheckup_itemmaster where name='50米折返跑'));</t>
  </si>
  <si>
    <t>INSERT INTO bodyCheckup_itemscorestandard(periodType, lowScore, highScore, scoreDesc, color, itemDetail_id) SELECT 'PASS', 13.8, 11.9, '', '#00FF59', (select id from bodyCheckup_itemdetail where age=6 and sex='F' and item_id=(select id from bodyCheckup_itemmaster where name='50米折返跑'));</t>
  </si>
  <si>
    <t>INSERT INTO bodyCheckup_itemscorestandard(periodType, lowScore, highScore, scoreDesc, color, itemDetail_id) SELECT 'PASS', 12, 10.1, '', '#00FF59', (select id from bodyCheckup_itemdetail where age=7 and sex='M' and item_id=(select id from bodyCheckup_itemmaster where name='50米折返跑'));</t>
  </si>
  <si>
    <t>INSERT INTO bodyCheckup_itemscorestandard(periodType, lowScore, highScore, scoreDesc, color, itemDetail_id) SELECT 'PASS', 12.8, 10.9, '', '#00FF59', (select id from bodyCheckup_itemdetail where age=7 and sex='F' and item_id=(select id from bodyCheckup_itemmaster where name='50米折返跑'));</t>
  </si>
  <si>
    <t>INSERT INTO bodyCheckup_itemscorestandard(periodType, lowScore, highScore, scoreDesc, color, itemDetail_id) SELECT 'PASS', 11.5, 9.6, '', '#00FF59', (select id from bodyCheckup_itemdetail where age=8 and sex='M' and item_id=(select id from bodyCheckup_itemmaster where name='50米折返跑'));</t>
  </si>
  <si>
    <t>INSERT INTO bodyCheckup_itemscorestandard(periodType, lowScore, highScore, scoreDesc, color, itemDetail_id) SELECT 'PASS', 12, 10.1, '', '#00FF59', (select id from bodyCheckup_itemdetail where age=8 and sex='F' and item_id=(select id from bodyCheckup_itemmaster where name='50米折返跑'));</t>
  </si>
  <si>
    <t>INSERT INTO bodyCheckup_itemscorestandard(periodType, lowScore, highScore, scoreDesc, color, itemDetail_id) SELECT 'PASS', 11.1, 9.2, '', '#00FF59', (select id from bodyCheckup_itemdetail where age=9 and sex='M' and item_id=(select id from bodyCheckup_itemmaster where name='50米折返跑'));</t>
  </si>
  <si>
    <t>INSERT INTO bodyCheckup_itemscorestandard(periodType, lowScore, highScore, scoreDesc, color, itemDetail_id) SELECT 'PASS', 11.5, 9.6, '', '#00FF59', (select id from bodyCheckup_itemdetail where age=9 and sex='F' and item_id=(select id from bodyCheckup_itemmaster where name='50米折返跑'));</t>
  </si>
  <si>
    <t>INSERT INTO bodyCheckup_itemscorestandard(periodType, lowScore, highScore, scoreDesc, color, itemDetail_id) SELECT 'PASS', 10.8, 8.9, '', '#00FF59', (select id from bodyCheckup_itemdetail where age=10 and sex='M' and item_id=(select id from bodyCheckup_itemmaster where name='50米折返跑'));</t>
  </si>
  <si>
    <t>INSERT INTO bodyCheckup_itemscorestandard(periodType, lowScore, highScore, scoreDesc, color, itemDetail_id) SELECT 'PASS', 11.1, 9.2, '', '#00FF59', (select id from bodyCheckup_itemdetail where age=10 and sex='F' and item_id=(select id from bodyCheckup_itemmaster where name='50米折返跑'));</t>
  </si>
  <si>
    <t>INSERT INTO bodyCheckup_itemscorestandard(periodType, lowScore, highScore, scoreDesc, color, itemDetail_id) SELECT 'PASS', 10.6, 8.7, '', '#00FF59', (select id from bodyCheckup_itemdetail where age=11 and sex='M' and item_id=(select id from bodyCheckup_itemmaster where name='50米折返跑'));</t>
  </si>
  <si>
    <t>INSERT INTO bodyCheckup_itemscorestandard(periodType, lowScore, highScore, scoreDesc, color, itemDetail_id) SELECT 'PASS', 11, 9.1, '', '#00FF59', (select id from bodyCheckup_itemdetail where age=11 and sex='F' and item_id=(select id from bodyCheckup_itemmaster where name='50米折返跑'));</t>
  </si>
  <si>
    <t>INSERT INTO bodyCheckup_itemscorestandard(periodType, lowScore, highScore, scoreDesc, color, itemDetail_id) SELECT 'GOOD', 10.6, 10.5, '', '#FF00FF', (select id from bodyCheckup_itemdetail where age=6 and sex='M' and item_id=(select id from bodyCheckup_itemmaster where name='50米折返跑'));</t>
  </si>
  <si>
    <t>INSERT INTO bodyCheckup_itemscorestandard(periodType, lowScore, highScore, scoreDesc, color, itemDetail_id) SELECT 'GOOD', 11.8, 11.3, '', '#FF00FF', (select id from bodyCheckup_itemdetail where age=6 and sex='F' and item_id=(select id from bodyCheckup_itemmaster where name='50米折返跑'));</t>
  </si>
  <si>
    <t>INSERT INTO bodyCheckup_itemscorestandard(periodType, lowScore, highScore, scoreDesc, color, itemDetail_id) SELECT 'GOOD', 10, 9.9, '', '#FF00FF', (select id from bodyCheckup_itemdetail where age=7 and sex='M' and item_id=(select id from bodyCheckup_itemmaster where name='50米折返跑'));</t>
  </si>
  <si>
    <t>INSERT INTO bodyCheckup_itemscorestandard(periodType, lowScore, highScore, scoreDesc, color, itemDetail_id) SELECT 'GOOD', 10.8, 10.3, '', '#FF00FF', (select id from bodyCheckup_itemdetail where age=7 and sex='F' and item_id=(select id from bodyCheckup_itemmaster where name='50米折返跑'));</t>
  </si>
  <si>
    <t>INSERT INTO bodyCheckup_itemscorestandard(periodType, lowScore, highScore, scoreDesc, color, itemDetail_id) SELECT 'GOOD', 9.5, 9.4, '', '#FF00FF', (select id from bodyCheckup_itemdetail where age=8 and sex='M' and item_id=(select id from bodyCheckup_itemmaster where name='50米折返跑'));</t>
  </si>
  <si>
    <t>INSERT INTO bodyCheckup_itemscorestandard(periodType, lowScore, highScore, scoreDesc, color, itemDetail_id) SELECT 'GOOD', 10, 9.5, '', '#FF00FF', (select id from bodyCheckup_itemdetail where age=8 and sex='F' and item_id=(select id from bodyCheckup_itemmaster where name='50米折返跑'));</t>
  </si>
  <si>
    <t>INSERT INTO bodyCheckup_itemscorestandard(periodType, lowScore, highScore, scoreDesc, color, itemDetail_id) SELECT 'GOOD', 9.1, 9, '', '#FF00FF', (select id from bodyCheckup_itemdetail where age=9 and sex='M' and item_id=(select id from bodyCheckup_itemmaster where name='50米折返跑'));</t>
  </si>
  <si>
    <t>INSERT INTO bodyCheckup_itemscorestandard(periodType, lowScore, highScore, scoreDesc, color, itemDetail_id) SELECT 'GOOD', 9.5, 9, '', '#FF00FF', (select id from bodyCheckup_itemdetail where age=9 and sex='F' and item_id=(select id from bodyCheckup_itemmaster where name='50米折返跑'));</t>
  </si>
  <si>
    <t>INSERT INTO bodyCheckup_itemscorestandard(periodType, lowScore, highScore, scoreDesc, color, itemDetail_id) SELECT 'GOOD', 8.8, 8.7, '', '#FF00FF', (select id from bodyCheckup_itemdetail where age=10 and sex='M' and item_id=(select id from bodyCheckup_itemmaster where name='50米折返跑'));</t>
  </si>
  <si>
    <t>INSERT INTO bodyCheckup_itemscorestandard(periodType, lowScore, highScore, scoreDesc, color, itemDetail_id) SELECT 'GOOD', 9.1, 8.6, '', '#FF00FF', (select id from bodyCheckup_itemdetail where age=10 and sex='F' and item_id=(select id from bodyCheckup_itemmaster where name='50米折返跑'));</t>
  </si>
  <si>
    <t>INSERT INTO bodyCheckup_itemscorestandard(periodType, lowScore, highScore, scoreDesc, color, itemDetail_id) SELECT 'GOOD', 8.6, 8.5, '', '#FF00FF', (select id from bodyCheckup_itemdetail where age=11 and sex='M' and item_id=(select id from bodyCheckup_itemmaster where name='50米折返跑'));</t>
  </si>
  <si>
    <t>INSERT INTO bodyCheckup_itemscorestandard(periodType, lowScore, highScore, scoreDesc, color, itemDetail_id) SELECT 'GOOD', 9, 8.5, '', '#FF00FF', (select id from bodyCheckup_itemdetail where age=11 and sex='F' and item_id=(select id from bodyCheckup_itemmaster where name='50米折返跑'));</t>
  </si>
  <si>
    <t>INSERT INTO bodyCheckup_itemscorestandard(periodType, lowScore, highScore, scoreDesc, color, itemDetail_id) SELECT 'EXCELLENT', 10.4, 10.2, '', '#0026FF', (select id from bodyCheckup_itemdetail where age=6 and sex='M' and item_id=(select id from bodyCheckup_itemmaster where name='50米折返跑'));</t>
  </si>
  <si>
    <t>INSERT INTO bodyCheckup_itemscorestandard(periodType, lowScore, highScore, scoreDesc, color, itemDetail_id) SELECT 'EXCELLENT', 11.2, 11, '', '#0026FF', (select id from bodyCheckup_itemdetail where age=6 and sex='F' and item_id=(select id from bodyCheckup_itemmaster where name='50米折返跑'));</t>
  </si>
  <si>
    <t>INSERT INTO bodyCheckup_itemscorestandard(periodType, lowScore, highScore, scoreDesc, color, itemDetail_id) SELECT 'EXCELLENT', 9.8, 9.6, '', '#0026FF', (select id from bodyCheckup_itemdetail where age=7 and sex='M' and item_id=(select id from bodyCheckup_itemmaster where name='50米折返跑'));</t>
  </si>
  <si>
    <t>INSERT INTO bodyCheckup_itemscorestandard(periodType, lowScore, highScore, scoreDesc, color, itemDetail_id) SELECT 'EXCELLENT', 10.2, 10, '', '#0026FF', (select id from bodyCheckup_itemdetail where age=7 and sex='F' and item_id=(select id from bodyCheckup_itemmaster where name='50米折返跑'));</t>
  </si>
  <si>
    <t>INSERT INTO bodyCheckup_itemscorestandard(periodType, lowScore, highScore, scoreDesc, color, itemDetail_id) SELECT 'EXCELLENT', 9.3, 9.1, '', '#0026FF', (select id from bodyCheckup_itemdetail where age=8 and sex='M' and item_id=(select id from bodyCheckup_itemmaster where name='50米折返跑'));</t>
  </si>
  <si>
    <t>INSERT INTO bodyCheckup_itemscorestandard(periodType, lowScore, highScore, scoreDesc, color, itemDetail_id) SELECT 'EXCELLENT', 9.4, 9.2, '', '#0026FF', (select id from bodyCheckup_itemdetail where age=8 and sex='F' and item_id=(select id from bodyCheckup_itemmaster where name='50米折返跑'));</t>
  </si>
  <si>
    <t>INSERT INTO bodyCheckup_itemscorestandard(periodType, lowScore, highScore, scoreDesc, color, itemDetail_id) SELECT 'EXCELLENT', 8.9, 8.7, '', '#0026FF', (select id from bodyCheckup_itemdetail where age=9 and sex='M' and item_id=(select id from bodyCheckup_itemmaster where name='50米折返跑'));</t>
  </si>
  <si>
    <t>INSERT INTO bodyCheckup_itemscorestandard(periodType, lowScore, highScore, scoreDesc, color, itemDetail_id) SELECT 'EXCELLENT', 8.9, 8.7, '', '#0026FF', (select id from bodyCheckup_itemdetail where age=9 and sex='F' and item_id=(select id from bodyCheckup_itemmaster where name='50米折返跑'));</t>
  </si>
  <si>
    <t>INSERT INTO bodyCheckup_itemscorestandard(periodType, lowScore, highScore, scoreDesc, color, itemDetail_id) SELECT 'EXCELLENT', 8.6, 8.4, '', '#0026FF', (select id from bodyCheckup_itemdetail where age=10 and sex='M' and item_id=(select id from bodyCheckup_itemmaster where name='50米折返跑'));</t>
  </si>
  <si>
    <t>INSERT INTO bodyCheckup_itemscorestandard(periodType, lowScore, highScore, scoreDesc, color, itemDetail_id) SELECT 'EXCELLENT', 8.5, 8.3, '', '#0026FF', (select id from bodyCheckup_itemdetail where age=10 and sex='F' and item_id=(select id from bodyCheckup_itemmaster where name='50米折返跑'));</t>
  </si>
  <si>
    <t>INSERT INTO bodyCheckup_itemscorestandard(periodType, lowScore, highScore, scoreDesc, color, itemDetail_id) SELECT 'EXCELLENT', 8.4, 8.2, '', '#0026FF', (select id from bodyCheckup_itemdetail where age=11 and sex='M' and item_id=(select id from bodyCheckup_itemmaster where name='50米折返跑'));</t>
  </si>
  <si>
    <t>INSERT INTO bodyCheckup_itemscorestandard(periodType, lowScore, highScore, scoreDesc, color, itemDetail_id) SELECT 'EXCELLENT', 8.4, 8.2, '', '#0026FF', (select id from bodyCheckup_itemdetail where age=11 and sex='F' and item_id=(select id from bodyCheckup_itemmaster where name='50米折返跑'));</t>
  </si>
  <si>
    <t>INSERT INTO bodyCheckup_itemscorestandard(periodType, lowScore, highScore, scoreDesc, color, itemDetail_id) SELECT 'FAILED', 12.4, 10.2, '', '#FF001A', (select id from bodyCheckup_itemdetail where age=4 and sex='M' and item_id=(select id from bodyCheckup_itemmaster where name='10米折返跑'));</t>
  </si>
  <si>
    <t>INSERT INTO bodyCheckup_itemscorestandard(periodType, lowScore, highScore, scoreDesc, color, itemDetail_id) SELECT 'FAILED', 13.2, 10.9, '', '#FF001A', (select id from bodyCheckup_itemdetail where age=4 and sex='F' and item_id=(select id from bodyCheckup_itemmaster where name='10米折返跑'));</t>
  </si>
  <si>
    <t>INSERT INTO bodyCheckup_itemscorestandard(periodType, lowScore, highScore, scoreDesc, color, itemDetail_id) SELECT 'FAILED', 10.3, 9, '', '#FF001A', (select id from bodyCheckup_itemdetail where age=5 and sex='M' and item_id=(select id from bodyCheckup_itemmaster where name='10米折返跑'));</t>
  </si>
  <si>
    <t>INSERT INTO bodyCheckup_itemscorestandard(periodType, lowScore, highScore, scoreDesc, color, itemDetail_id) SELECT 'FAILED', 11.2, 9.7, '', '#FF001A', (select id from bodyCheckup_itemdetail where age=5 and sex='F' and item_id=(select id from bodyCheckup_itemmaster where name='10米折返跑'));</t>
  </si>
  <si>
    <t>INSERT INTO bodyCheckup_itemscorestandard(periodType, lowScore, highScore, scoreDesc, color, itemDetail_id) SELECT 'PASS', 10.1, 8.6, '', '#00FF59', (select id from bodyCheckup_itemdetail where age=4 and sex='M' and item_id=(select id from bodyCheckup_itemmaster where name='10米折返跑'));</t>
  </si>
  <si>
    <t>INSERT INTO bodyCheckup_itemscorestandard(periodType, lowScore, highScore, scoreDesc, color, itemDetail_id) SELECT 'PASS', 10.8, 9.1, '', '#00FF59', (select id from bodyCheckup_itemdetail where age=4 and sex='F' and item_id=(select id from bodyCheckup_itemmaster where name='10米折返跑'));</t>
  </si>
  <si>
    <t>INSERT INTO bodyCheckup_itemscorestandard(periodType, lowScore, highScore, scoreDesc, color, itemDetail_id) SELECT 'PASS', 8.9, 7.7, '', '#00FF59', (select id from bodyCheckup_itemdetail where age=5 and sex='M' and item_id=(select id from bodyCheckup_itemmaster where name='10米折返跑'));</t>
  </si>
  <si>
    <t>INSERT INTO bodyCheckup_itemscorestandard(periodType, lowScore, highScore, scoreDesc, color, itemDetail_id) SELECT 'PASS', 9.6, 8.1, '', '#00FF59', (select id from bodyCheckup_itemdetail where age=5 and sex='F' and item_id=(select id from bodyCheckup_itemmaster where name='10米折返跑'));</t>
  </si>
  <si>
    <t>INSERT INTO bodyCheckup_itemscorestandard(periodType, lowScore, highScore, scoreDesc, color, itemDetail_id) SELECT 'GOOD', 8.5, 7.7, '', '#FF00FF', (select id from bodyCheckup_itemdetail where age=4 and sex='M' and item_id=(select id from bodyCheckup_itemmaster where name='10米折返跑'));</t>
  </si>
  <si>
    <t>INSERT INTO bodyCheckup_itemscorestandard(periodType, lowScore, highScore, scoreDesc, color, itemDetail_id) SELECT 'GOOD', 9, 8.1, '', '#FF00FF', (select id from bodyCheckup_itemdetail where age=4 and sex='F' and item_id=(select id from bodyCheckup_itemmaster where name='10米折返跑'));</t>
  </si>
  <si>
    <t>INSERT INTO bodyCheckup_itemscorestandard(periodType, lowScore, highScore, scoreDesc, color, itemDetail_id) SELECT 'GOOD', 7.6, 7, '', '#FF00FF', (select id from bodyCheckup_itemdetail where age=5 and sex='M' and item_id=(select id from bodyCheckup_itemmaster where name='10米折返跑'));</t>
  </si>
  <si>
    <t>INSERT INTO bodyCheckup_itemscorestandard(periodType, lowScore, highScore, scoreDesc, color, itemDetail_id) SELECT 'GOOD', 8, 7.3, '', '#FF00FF', (select id from bodyCheckup_itemdetail where age=5 and sex='F' and item_id=(select id from bodyCheckup_itemmaster where name='10米折返跑'));</t>
  </si>
  <si>
    <t>INSERT INTO bodyCheckup_itemscorestandard(periodType, lowScore, highScore, scoreDesc, color, itemDetail_id) SELECT 'EXCELLENT', 7.6, 6.9, '', '#0026FF', (select id from bodyCheckup_itemdetail where age=4 and sex='M' and item_id=(select id from bodyCheckup_itemmaster where name='10米折返跑'));</t>
  </si>
  <si>
    <t>INSERT INTO bodyCheckup_itemscorestandard(periodType, lowScore, highScore, scoreDesc, color, itemDetail_id) SELECT 'EXCELLENT', 8, 7.2, '', '#0026FF', (select id from bodyCheckup_itemdetail where age=4 and sex='F' and item_id=(select id from bodyCheckup_itemmaster where name='10米折返跑'));</t>
  </si>
  <si>
    <t>INSERT INTO bodyCheckup_itemscorestandard(periodType, lowScore, highScore, scoreDesc, color, itemDetail_id) SELECT 'EXCELLENT', 6.9, 6.4, '', '#0026FF', (select id from bodyCheckup_itemdetail where age=5 and sex='M' and item_id=(select id from bodyCheckup_itemmaster where name='10米折返跑'));</t>
  </si>
  <si>
    <t>INSERT INTO bodyCheckup_itemscorestandard(periodType, lowScore, highScore, scoreDesc, color, itemDetail_id) SELECT 'EXCELLENT', 7.2, 6.7, '', '#0026FF', (select id from bodyCheckup_itemdetail where age=5 and sex='F' and item_id=(select id from bodyCheckup_itemmaster where name='10米折返跑'));</t>
  </si>
  <si>
    <t>INSERT INTO bodyCheckup_itemscorestandard(periodType, lowScore, highScore, scoreDesc, color, itemDetail_id) SELECT 'FAILED', 2, 16, '', '#FF001A', (select id from bodyCheckup_itemdetail where age=6 and sex='M' and item_id=(select id from bodyCheckup_itemmaster where name='1分钟跳绳'));</t>
  </si>
  <si>
    <t>INSERT INTO bodyCheckup_itemscorestandard(periodType, lowScore, highScore, scoreDesc, color, itemDetail_id) SELECT 'PASS', 17, 86, '', '#00FF59', (select id from bodyCheckup_itemdetail where age=6 and sex='M' and item_id=(select id from bodyCheckup_itemmaster where name='1分钟跳绳'));</t>
  </si>
  <si>
    <t>INSERT INTO bodyCheckup_itemscorestandard(periodType, lowScore, highScore, scoreDesc, color, itemDetail_id) SELECT 'GOOD', 87, 98, '', '#FF00FF', (select id from bodyCheckup_itemdetail where age=6 and sex='M' and item_id=(select id from bodyCheckup_itemmaster where name='1分钟跳绳'));</t>
  </si>
  <si>
    <t>INSERT INTO bodyCheckup_itemscorestandard(periodType, lowScore, highScore, scoreDesc, color, itemDetail_id) SELECT 'EXCELLENT', 99, 109, '', '#0026FF', (select id from bodyCheckup_itemdetail where age=6 and sex='M' and item_id=(select id from bodyCheckup_itemmaster where name='1分钟跳绳'));</t>
  </si>
  <si>
    <t>INSERT INTO bodyCheckup_itemscorestandard(periodType, lowScore, highScore, scoreDesc, color, itemDetail_id) SELECT 'FAILED', 2, 16, '', '#FF001A', (select id from bodyCheckup_itemdetail where age=6 and sex='F' and item_id=(select id from bodyCheckup_itemmaster where name='1分钟跳绳'));</t>
  </si>
  <si>
    <t>INSERT INTO bodyCheckup_itemscorestandard(periodType, lowScore, highScore, scoreDesc, color, itemDetail_id) SELECT 'PASS', 17, 86, '', '#00FF59', (select id from bodyCheckup_itemdetail where age=6 and sex='F' and item_id=(select id from bodyCheckup_itemmaster where name='1分钟跳绳'));</t>
  </si>
  <si>
    <t>INSERT INTO bodyCheckup_itemscorestandard(periodType, lowScore, highScore, scoreDesc, color, itemDetail_id) SELECT 'GOOD', 87, 102, '', '#FF00FF', (select id from bodyCheckup_itemdetail where age=6 and sex='F' and item_id=(select id from bodyCheckup_itemmaster where name='1分钟跳绳'));</t>
  </si>
  <si>
    <t>INSERT INTO bodyCheckup_itemscorestandard(periodType, lowScore, highScore, scoreDesc, color, itemDetail_id) SELECT 'EXCELLENT', 103, 117, '', '#0026FF', (select id from bodyCheckup_itemdetail where age=6 and sex='F' and item_id=(select id from bodyCheckup_itemmaster where name='1分钟跳绳'));</t>
  </si>
  <si>
    <t>INSERT INTO bodyCheckup_itemscorestandard(periodType, lowScore, highScore, scoreDesc, color, itemDetail_id) SELECT 'FAILED', 10, 24, '', '#FF001A', (select id from bodyCheckup_itemdetail where age=7 and sex='M' and item_id=(select id from bodyCheckup_itemmaster where name='1分钟跳绳'));</t>
  </si>
  <si>
    <t>INSERT INTO bodyCheckup_itemscorestandard(periodType, lowScore, highScore, scoreDesc, color, itemDetail_id) SELECT 'PASS', 25, 94, '', '#00FF59', (select id from bodyCheckup_itemdetail where age=7 and sex='M' and item_id=(select id from bodyCheckup_itemmaster where name='1分钟跳绳'));</t>
  </si>
  <si>
    <t>INSERT INTO bodyCheckup_itemscorestandard(periodType, lowScore, highScore, scoreDesc, color, itemDetail_id) SELECT 'GOOD', 95, 106, '', '#FF00FF', (select id from bodyCheckup_itemdetail where age=7 and sex='M' and item_id=(select id from bodyCheckup_itemmaster where name='1分钟跳绳'));</t>
  </si>
  <si>
    <t>INSERT INTO bodyCheckup_itemscorestandard(periodType, lowScore, highScore, scoreDesc, color, itemDetail_id) SELECT 'EXCELLENT', 107, 117, '', '#0026FF', (select id from bodyCheckup_itemdetail where age=7 and sex='M' and item_id=(select id from bodyCheckup_itemmaster where name='1分钟跳绳'));</t>
  </si>
  <si>
    <t>INSERT INTO bodyCheckup_itemscorestandard(periodType, lowScore, highScore, scoreDesc, color, itemDetail_id) SELECT 'FAILED', 12, 26, '', '#FF001A', (select id from bodyCheckup_itemdetail where age=7 and sex='F' and item_id=(select id from bodyCheckup_itemmaster where name='1分钟跳绳'));</t>
  </si>
  <si>
    <t>INSERT INTO bodyCheckup_itemscorestandard(periodType, lowScore, highScore, scoreDesc, color, itemDetail_id) SELECT 'PASS', 27, 96, '', '#00FF59', (select id from bodyCheckup_itemdetail where age=7 and sex='F' and item_id=(select id from bodyCheckup_itemmaster where name='1分钟跳绳'));</t>
  </si>
  <si>
    <t>INSERT INTO bodyCheckup_itemscorestandard(periodType, lowScore, highScore, scoreDesc, color, itemDetail_id) SELECT 'GOOD', 97, 112, '', '#FF00FF', (select id from bodyCheckup_itemdetail where age=7 and sex='F' and item_id=(select id from bodyCheckup_itemmaster where name='1分钟跳绳'));</t>
  </si>
  <si>
    <t>INSERT INTO bodyCheckup_itemscorestandard(periodType, lowScore, highScore, scoreDesc, color, itemDetail_id) SELECT 'EXCELLENT', 113, 127, '', '#0026FF', (select id from bodyCheckup_itemdetail where age=7 and sex='F' and item_id=(select id from bodyCheckup_itemmaster where name='1分钟跳绳'));</t>
  </si>
  <si>
    <t>INSERT INTO bodyCheckup_itemscorestandard(periodType, lowScore, highScore, scoreDesc, color, itemDetail_id) SELECT 'FAILED', 19, 33, '', '#FF001A', (select id from bodyCheckup_itemdetail where age=8 and sex='M' and item_id=(select id from bodyCheckup_itemmaster where name='1分钟跳绳'));</t>
  </si>
  <si>
    <t>INSERT INTO bodyCheckup_itemscorestandard(periodType, lowScore, highScore, scoreDesc, color, itemDetail_id) SELECT 'PASS', 34, 103, '', '#00FF59', (select id from bodyCheckup_itemdetail where age=8 and sex='M' and item_id=(select id from bodyCheckup_itemmaster where name='1分钟跳绳'));</t>
  </si>
  <si>
    <t>INSERT INTO bodyCheckup_itemscorestandard(periodType, lowScore, highScore, scoreDesc, color, itemDetail_id) SELECT 'GOOD', 104, 115, '', '#FF00FF', (select id from bodyCheckup_itemdetail where age=8 and sex='M' and item_id=(select id from bodyCheckup_itemmaster where name='1分钟跳绳'));</t>
  </si>
  <si>
    <t>INSERT INTO bodyCheckup_itemscorestandard(periodType, lowScore, highScore, scoreDesc, color, itemDetail_id) SELECT 'EXCELLENT', 116, 126, '', '#0026FF', (select id from bodyCheckup_itemdetail where age=8 and sex='M' and item_id=(select id from bodyCheckup_itemmaster where name='1分钟跳绳'));</t>
  </si>
  <si>
    <t>INSERT INTO bodyCheckup_itemscorestandard(periodType, lowScore, highScore, scoreDesc, color, itemDetail_id) SELECT 'FAILED', 24, 38, '', '#FF001A', (select id from bodyCheckup_itemdetail where age=8 and sex='F' and item_id=(select id from bodyCheckup_itemmaster where name='1分钟跳绳'));</t>
  </si>
  <si>
    <t>INSERT INTO bodyCheckup_itemscorestandard(periodType, lowScore, highScore, scoreDesc, color, itemDetail_id) SELECT 'PASS', 39, 108, '', '#00FF59', (select id from bodyCheckup_itemdetail where age=8 and sex='F' and item_id=(select id from bodyCheckup_itemmaster where name='1分钟跳绳'));</t>
  </si>
  <si>
    <t>INSERT INTO bodyCheckup_itemscorestandard(periodType, lowScore, highScore, scoreDesc, color, itemDetail_id) SELECT 'GOOD', 109, 124, '', '#FF00FF', (select id from bodyCheckup_itemdetail where age=8 and sex='F' and item_id=(select id from bodyCheckup_itemmaster where name='1分钟跳绳'));</t>
  </si>
  <si>
    <t>INSERT INTO bodyCheckup_itemscorestandard(periodType, lowScore, highScore, scoreDesc, color, itemDetail_id) SELECT 'EXCELLENT', 125, 139, '', '#0026FF', (select id from bodyCheckup_itemdetail where age=8 and sex='F' and item_id=(select id from bodyCheckup_itemmaster where name='1分钟跳绳'));</t>
  </si>
  <si>
    <t>INSERT INTO bodyCheckup_itemscorestandard(periodType, lowScore, highScore, scoreDesc, color, itemDetail_id) SELECT 'FAILED', 30, 44, '', '#FF001A', (select id from bodyCheckup_itemdetail where age=9 and sex='M' and item_id=(select id from bodyCheckup_itemmaster where name='1分钟跳绳'));</t>
  </si>
  <si>
    <t>INSERT INTO bodyCheckup_itemscorestandard(periodType, lowScore, highScore, scoreDesc, color, itemDetail_id) SELECT 'PASS', 45, 114, '', '#00FF59', (select id from bodyCheckup_itemdetail where age=9 and sex='M' and item_id=(select id from bodyCheckup_itemmaster where name='1分钟跳绳'));</t>
  </si>
  <si>
    <t>INSERT INTO bodyCheckup_itemscorestandard(periodType, lowScore, highScore, scoreDesc, color, itemDetail_id) SELECT 'GOOD', 115, 126, '', '#FF00FF', (select id from bodyCheckup_itemdetail where age=9 and sex='M' and item_id=(select id from bodyCheckup_itemmaster where name='1分钟跳绳'));</t>
  </si>
  <si>
    <t>INSERT INTO bodyCheckup_itemscorestandard(periodType, lowScore, highScore, scoreDesc, color, itemDetail_id) SELECT 'EXCELLENT', 127, 137, '', '#0026FF', (select id from bodyCheckup_itemdetail where age=9 and sex='M' and item_id=(select id from bodyCheckup_itemmaster where name='1分钟跳绳'));</t>
  </si>
  <si>
    <t>INSERT INTO bodyCheckup_itemscorestandard(periodType, lowScore, highScore, scoreDesc, color, itemDetail_id) SELECT 'FAILED', 34, 48, '', '#FF001A', (select id from bodyCheckup_itemdetail where age=9 and sex='F' and item_id=(select id from bodyCheckup_itemmaster where name='1分钟跳绳'));</t>
  </si>
  <si>
    <t>INSERT INTO bodyCheckup_itemscorestandard(periodType, lowScore, highScore, scoreDesc, color, itemDetail_id) SELECT 'PASS', 49, 118, '', '#00FF59', (select id from bodyCheckup_itemdetail where age=9 and sex='F' and item_id=(select id from bodyCheckup_itemmaster where name='1分钟跳绳'));</t>
  </si>
  <si>
    <t>INSERT INTO bodyCheckup_itemscorestandard(periodType, lowScore, highScore, scoreDesc, color, itemDetail_id) SELECT 'GOOD', 119, 134, '', '#FF00FF', (select id from bodyCheckup_itemdetail where age=9 and sex='F' and item_id=(select id from bodyCheckup_itemmaster where name='1分钟跳绳'));</t>
  </si>
  <si>
    <t>INSERT INTO bodyCheckup_itemscorestandard(periodType, lowScore, highScore, scoreDesc, color, itemDetail_id) SELECT 'EXCELLENT', 135, 149, '', '#0026FF', (select id from bodyCheckup_itemdetail where age=9 and sex='F' and item_id=(select id from bodyCheckup_itemmaster where name='1分钟跳绳'));</t>
  </si>
  <si>
    <t>INSERT INTO bodyCheckup_itemscorestandard(periodType, lowScore, highScore, scoreDesc, color, itemDetail_id) SELECT 'FAILED', 41, 55, '', '#FF001A', (select id from bodyCheckup_itemdetail where age=10 and sex='M' and item_id=(select id from bodyCheckup_itemmaster where name='1分钟跳绳'));</t>
  </si>
  <si>
    <t>INSERT INTO bodyCheckup_itemscorestandard(periodType, lowScore, highScore, scoreDesc, color, itemDetail_id) SELECT 'PASS', 56, 125, '', '#00FF59', (select id from bodyCheckup_itemdetail where age=10 and sex='M' and item_id=(select id from bodyCheckup_itemmaster where name='1分钟跳绳'));</t>
  </si>
  <si>
    <t>INSERT INTO bodyCheckup_itemscorestandard(periodType, lowScore, highScore, scoreDesc, color, itemDetail_id) SELECT 'GOOD', 126, 137, '', '#FF00FF', (select id from bodyCheckup_itemdetail where age=10 and sex='M' and item_id=(select id from bodyCheckup_itemmaster where name='1分钟跳绳'));</t>
  </si>
  <si>
    <t>INSERT INTO bodyCheckup_itemscorestandard(periodType, lowScore, highScore, scoreDesc, color, itemDetail_id) SELECT 'EXCELLENT', 138, 148, '', '#0026FF', (select id from bodyCheckup_itemdetail where age=10 and sex='M' and item_id=(select id from bodyCheckup_itemmaster where name='1分钟跳绳'));</t>
  </si>
  <si>
    <t>INSERT INTO bodyCheckup_itemscorestandard(periodType, lowScore, highScore, scoreDesc, color, itemDetail_id) SELECT 'FAILED', 43, 57, '', '#FF001A', (select id from bodyCheckup_itemdetail where age=10 and sex='F' and item_id=(select id from bodyCheckup_itemmaster where name='1分钟跳绳'));</t>
  </si>
  <si>
    <t>INSERT INTO bodyCheckup_itemscorestandard(periodType, lowScore, highScore, scoreDesc, color, itemDetail_id) SELECT 'PASS', 58, 127, '', '#00FF59', (select id from bodyCheckup_itemdetail where age=10 and sex='F' and item_id=(select id from bodyCheckup_itemmaster where name='1分钟跳绳'));</t>
  </si>
  <si>
    <t>INSERT INTO bodyCheckup_itemscorestandard(periodType, lowScore, highScore, scoreDesc, color, itemDetail_id) SELECT 'GOOD', 128, 143, '', '#FF00FF', (select id from bodyCheckup_itemdetail where age=10 and sex='F' and item_id=(select id from bodyCheckup_itemmaster where name='1分钟跳绳'));</t>
  </si>
  <si>
    <t>INSERT INTO bodyCheckup_itemscorestandard(periodType, lowScore, highScore, scoreDesc, color, itemDetail_id) SELECT 'EXCELLENT', 144, 158, '', '#0026FF', (select id from bodyCheckup_itemdetail where age=10 and sex='F' and item_id=(select id from bodyCheckup_itemmaster where name='1分钟跳绳'));</t>
  </si>
  <si>
    <t>INSERT INTO bodyCheckup_itemscorestandard(periodType, lowScore, highScore, scoreDesc, color, itemDetail_id) SELECT 'FAILED', 50, 64, '', '#FF001A', (select id from bodyCheckup_itemdetail where age=11 and sex='M' and item_id=(select id from bodyCheckup_itemmaster where name='1分钟跳绳'));</t>
  </si>
  <si>
    <t>INSERT INTO bodyCheckup_itemscorestandard(periodType, lowScore, highScore, scoreDesc, color, itemDetail_id) SELECT 'PASS', 65, 134, '', '#00FF59', (select id from bodyCheckup_itemdetail where age=11 and sex='M' and item_id=(select id from bodyCheckup_itemmaster where name='1分钟跳绳'));</t>
  </si>
  <si>
    <t>INSERT INTO bodyCheckup_itemscorestandard(periodType, lowScore, highScore, scoreDesc, color, itemDetail_id) SELECT 'GOOD', 135, 146, '', '#FF00FF', (select id from bodyCheckup_itemdetail where age=11 and sex='M' and item_id=(select id from bodyCheckup_itemmaster where name='1分钟跳绳'));</t>
  </si>
  <si>
    <t>INSERT INTO bodyCheckup_itemscorestandard(periodType, lowScore, highScore, scoreDesc, color, itemDetail_id) SELECT 'EXCELLENT', 147, 157, '', '#0026FF', (select id from bodyCheckup_itemdetail where age=11 and sex='M' and item_id=(select id from bodyCheckup_itemmaster where name='1分钟跳绳'));</t>
  </si>
  <si>
    <t>INSERT INTO bodyCheckup_itemscorestandard(periodType, lowScore, highScore, scoreDesc, color, itemDetail_id) SELECT 'FAILED', 51, 65, '', '#FF001A', (select id from bodyCheckup_itemdetail where age=11 and sex='F' and item_id=(select id from bodyCheckup_itemmaster where name='1分钟跳绳'));</t>
  </si>
  <si>
    <t>INSERT INTO bodyCheckup_itemscorestandard(periodType, lowScore, highScore, scoreDesc, color, itemDetail_id) SELECT 'PASS', 66, 135, '', '#00FF59', (select id from bodyCheckup_itemdetail where age=11 and sex='F' and item_id=(select id from bodyCheckup_itemmaster where name='1分钟跳绳'));</t>
  </si>
  <si>
    <t>INSERT INTO bodyCheckup_itemscorestandard(periodType, lowScore, highScore, scoreDesc, color, itemDetail_id) SELECT 'GOOD', 136, 151, '', '#FF00FF', (select id from bodyCheckup_itemdetail where age=11 and sex='F' and item_id=(select id from bodyCheckup_itemmaster where name='1分钟跳绳'));</t>
  </si>
  <si>
    <t>INSERT INTO bodyCheckup_itemscorestandard(periodType, lowScore, highScore, scoreDesc, color, itemDetail_id) SELECT 'EXCELLENT', 152, 166, '', '#0026FF', (select id from bodyCheckup_itemdetail where age=11 and sex='F' and item_id=(select id from bodyCheckup_itemmaster where name='1分钟跳绳'));</t>
  </si>
  <si>
    <t>秒</t>
    <phoneticPr fontId="1" type="noConversion"/>
  </si>
  <si>
    <t>insert into bodyCheckup_itemmaster (type, name, unit, nonmemberUseYn, memberUseYn, useYn) values (1, '身高', 'cm', 'Y', 'Y', 'Y');</t>
  </si>
  <si>
    <t xml:space="preserve"> </t>
    <phoneticPr fontId="1" type="noConversion"/>
  </si>
  <si>
    <t xml:space="preserve"> </t>
    <phoneticPr fontId="1" type="noConversion"/>
  </si>
  <si>
    <t>insert into bodyCheckup_itemmaster (type, name, unit, nonmemberUseYn, memberUseYn, useYn) values (1, '体重', 'kg', 'Y', 'Y', 'Y');</t>
  </si>
  <si>
    <t>insert into bodyCheckup_itemmaster (type, name, unit, nonmemberUseYn, memberUseYn, useYn) values (2, '肺活量', 'ml', 'Y', 'Y', 'Y');</t>
  </si>
  <si>
    <t>insert into bodyCheckup_itemmaster (type, name, unit, nonmemberUseYn, memberUseYn, useYn) values (2, '平衡木', '秒', 'Y', 'Y', 'Y');</t>
  </si>
  <si>
    <t>insert into bodyCheckup_itemmaster (type, name, unit, nonmemberUseYn, memberUseYn, useYn) values (2, '坐位体前屈', 'cm', 'Y', 'Y', 'Y');</t>
  </si>
  <si>
    <t>insert into bodyCheckup_itemmaster (type, name, unit, nonmemberUseYn, memberUseYn, useYn) values (2, '立定跳远', 'cm', 'Y', 'Y', 'Y');</t>
  </si>
  <si>
    <t>insert into bodyCheckup_itemmaster (type, name, unit, nonmemberUseYn, memberUseYn, useYn) values (2, '仰卧起坐', '次', 'Y', 'Y', 'Y');</t>
  </si>
  <si>
    <t>insert into bodyCheckup_itemmaster (type, name, unit, nonmemberUseYn, memberUseYn, useYn) values (2, '50米折返跑', '秒', 'Y', 'Y', 'Y');</t>
  </si>
  <si>
    <t>insert into bodyCheckup_itemmaster (type, name, unit, nonmemberUseYn, memberUseYn, useYn) values (2, '10米折返跑', '秒', 'Y', 'Y', 'Y');</t>
  </si>
  <si>
    <t>insert into bodyCheckup_itemdetail (item_id, age, sex, staDate, endDate, value) select id, 4, 'M', date('now'), '2999-12-31', 0 from bodyCheckup_itemmaster where name='身高';</t>
  </si>
  <si>
    <t>insert into bodyCheckup_itemdetail (item_id, age, sex, staDate, endDate, value) select id, 5, 'M', date('now'), '2999-12-31', 0 from bodyCheckup_itemmaster where name='身高';</t>
  </si>
  <si>
    <t>insert into bodyCheckup_itemdetail (item_id, age, sex, staDate, endDate, value) select id, 6, 'M', date('now'), '2999-12-31', 0 from bodyCheckup_itemmaster where name='身高';</t>
  </si>
  <si>
    <t>insert into bodyCheckup_itemdetail (item_id, age, sex, staDate, endDate, value) select id, 7, 'M', date('now'), '2999-12-31', 0 from bodyCheckup_itemmaster where name='身高';</t>
  </si>
  <si>
    <t>insert into bodyCheckup_itemdetail (item_id, age, sex, staDate, endDate, value) select id, 8, 'M', date('now'), '2999-12-31', 0 from bodyCheckup_itemmaster where name='身高';</t>
  </si>
  <si>
    <t>insert into bodyCheckup_itemdetail (item_id, age, sex, staDate, endDate, value) select id, 9, 'M', date('now'), '2999-12-31', 0 from bodyCheckup_itemmaster where name='身高';</t>
  </si>
  <si>
    <t>insert into bodyCheckup_itemdetail (item_id, age, sex, staDate, endDate, value) select id, 10, 'M', date('now'), '2999-12-31', 0 from bodyCheckup_itemmaster where name='身高';</t>
  </si>
  <si>
    <t>insert into bodyCheckup_itemdetail (item_id, age, sex, staDate, endDate, value) select id, 11, 'M', date('now'), '2999-12-31', 0 from bodyCheckup_itemmaster where name='身高';</t>
  </si>
  <si>
    <t>insert into bodyCheckup_itemdetail (item_id, age, sex, staDate, endDate, value) select id, 12, 'M', date('now'), '2999-12-31', 0 from bodyCheckup_itemmaster where name='身高';</t>
  </si>
  <si>
    <t>insert into bodyCheckup_itemdetail (item_id, age, sex, staDate, endDate, value) select id, 4, 'F', date('now'), '2999-12-31', 0 from bodyCheckup_itemmaster where name='身高';</t>
  </si>
  <si>
    <t>insert into bodyCheckup_itemdetail (item_id, age, sex, staDate, endDate, value) select id, 5, 'F', date('now'), '2999-12-31', 0 from bodyCheckup_itemmaster where name='身高';</t>
  </si>
  <si>
    <t>insert into bodyCheckup_itemdetail (item_id, age, sex, staDate, endDate, value) select id, 6, 'F', date('now'), '2999-12-31', 0 from bodyCheckup_itemmaster where name='身高';</t>
  </si>
  <si>
    <t>insert into bodyCheckup_itemdetail (item_id, age, sex, staDate, endDate, value) select id, 7, 'F', date('now'), '2999-12-31', 0 from bodyCheckup_itemmaster where name='身高';</t>
  </si>
  <si>
    <t>insert into bodyCheckup_itemdetail (item_id, age, sex, staDate, endDate, value) select id, 8, 'F', date('now'), '2999-12-31', 0 from bodyCheckup_itemmaster where name='身高';</t>
  </si>
  <si>
    <t>insert into bodyCheckup_itemdetail (item_id, age, sex, staDate, endDate, value) select id, 9, 'F', date('now'), '2999-12-31', 0 from bodyCheckup_itemmaster where name='身高';</t>
  </si>
  <si>
    <t>insert into bodyCheckup_itemdetail (item_id, age, sex, staDate, endDate, value) select id, 10, 'F', date('now'), '2999-12-31', 0 from bodyCheckup_itemmaster where name='身高';</t>
  </si>
  <si>
    <t>insert into bodyCheckup_itemdetail (item_id, age, sex, staDate, endDate, value) select id, 11, 'F', date('now'), '2999-12-31', 0 from bodyCheckup_itemmaster where name='身高';</t>
  </si>
  <si>
    <t>insert into bodyCheckup_itemdetail (item_id, age, sex, staDate, endDate, value) select id, 12, 'F', date('now'), '2999-12-31', 0 from bodyCheckup_itemmaster where name='身高';</t>
  </si>
  <si>
    <t>insert into bodyCheckup_itemdetail (item_id, age, sex, staDate, endDate, value) select id, 4, 'M', date('now'), '2999-12-31', 0 from bodyCheckup_itemmaster where name='体重';</t>
  </si>
  <si>
    <t>insert into bodyCheckup_itemdetail (item_id, age, sex, staDate, endDate, value) select id, 5, 'M', date('now'), '2999-12-31', 0 from bodyCheckup_itemmaster where name='体重';</t>
  </si>
  <si>
    <t>insert into bodyCheckup_itemdetail (item_id, age, sex, staDate, endDate, value) select id, 6, 'M', date('now'), '2999-12-31', 0 from bodyCheckup_itemmaster where name='体重';</t>
  </si>
  <si>
    <t>insert into bodyCheckup_itemdetail (item_id, age, sex, staDate, endDate, value) select id, 7, 'M', date('now'), '2999-12-31', 0 from bodyCheckup_itemmaster where name='体重';</t>
  </si>
  <si>
    <t>insert into bodyCheckup_itemdetail (item_id, age, sex, staDate, endDate, value) select id, 8, 'M', date('now'), '2999-12-31', 0 from bodyCheckup_itemmaster where name='体重';</t>
  </si>
  <si>
    <t>insert into bodyCheckup_itemdetail (item_id, age, sex, staDate, endDate, value) select id, 9, 'M', date('now'), '2999-12-31', 0 from bodyCheckup_itemmaster where name='体重';</t>
  </si>
  <si>
    <t>insert into bodyCheckup_itemdetail (item_id, age, sex, staDate, endDate, value) select id, 10, 'M', date('now'), '2999-12-31', 0 from bodyCheckup_itemmaster where name='体重';</t>
  </si>
  <si>
    <t>insert into bodyCheckup_itemdetail (item_id, age, sex, staDate, endDate, value) select id, 11, 'M', date('now'), '2999-12-31', 0 from bodyCheckup_itemmaster where name='体重';</t>
  </si>
  <si>
    <t>insert into bodyCheckup_itemdetail (item_id, age, sex, staDate, endDate, value) select id, 12, 'M', date('now'), '2999-12-31', 0 from bodyCheckup_itemmaster where name='体重';</t>
  </si>
  <si>
    <t>insert into bodyCheckup_itemdetail (item_id, age, sex, staDate, endDate, value) select id, 4, 'F', date('now'), '2999-12-31', 0 from bodyCheckup_itemmaster where name='体重';</t>
  </si>
  <si>
    <t>insert into bodyCheckup_itemdetail (item_id, age, sex, staDate, endDate, value) select id, 5, 'F', date('now'), '2999-12-31', 0 from bodyCheckup_itemmaster where name='体重';</t>
  </si>
  <si>
    <t>insert into bodyCheckup_itemdetail (item_id, age, sex, staDate, endDate, value) select id, 6, 'F', date('now'), '2999-12-31', 0 from bodyCheckup_itemmaster where name='体重';</t>
  </si>
  <si>
    <t>insert into bodyCheckup_itemdetail (item_id, age, sex, staDate, endDate, value) select id, 7, 'F', date('now'), '2999-12-31', 0 from bodyCheckup_itemmaster where name='体重';</t>
  </si>
  <si>
    <t>insert into bodyCheckup_itemdetail (item_id, age, sex, staDate, endDate, value) select id, 8, 'F', date('now'), '2999-12-31', 0 from bodyCheckup_itemmaster where name='体重';</t>
  </si>
  <si>
    <t>insert into bodyCheckup_itemdetail (item_id, age, sex, staDate, endDate, value) select id, 9, 'F', date('now'), '2999-12-31', 0 from bodyCheckup_itemmaster where name='体重';</t>
  </si>
  <si>
    <t>insert into bodyCheckup_itemdetail (item_id, age, sex, staDate, endDate, value) select id, 10, 'F', date('now'), '2999-12-31', 0 from bodyCheckup_itemmaster where name='体重';</t>
  </si>
  <si>
    <t>insert into bodyCheckup_itemdetail (item_id, age, sex, staDate, endDate, value) select id, 11, 'F', date('now'), '2999-12-31', 0 from bodyCheckup_itemmaster where name='体重';</t>
  </si>
  <si>
    <t>insert into bodyCheckup_itemdetail (item_id, age, sex, staDate, endDate, value) select id, 12, 'F', date('now'), '2999-12-31', 0 from bodyCheckup_itemmaster where name='体重';</t>
  </si>
  <si>
    <t>INSERT INTO bodyCheckup_itemscorestandard(periodType, lowScore, highScore, scoreDesc, color, itemDetail_id) SELECT 'FAILED', 98.6, 104.9, '', '#FF001A', (select id from bodyCheckup_itemdetail where age=5 and sex='M' and item_id=(select id from bodyCheckup_itemmaster where name='身高'));</t>
  </si>
  <si>
    <t>INSERT INTO bodyCheckup_itemscorestandard(periodType, lowScore, highScore, scoreDesc, color, itemDetail_id) SELECT 'FAILED', 109, 116.5, '', '#FF001A', (select id from bodyCheckup_itemdetail where age=7 and sex='M' and item_id=(select id from bodyCheckup_itemmaster where name='身高'));</t>
  </si>
  <si>
    <t>INSERT INTO bodyCheckup_itemscorestandard(periodType, lowScore, highScore, scoreDesc, color, itemDetail_id) SELECT 'FAILED', 125.5, 135.4, '', '#FF001A', (select id from bodyCheckup_itemdetail where age=11 and sex='M' and item_id=(select id from bodyCheckup_itemmaster where name='身高'));</t>
  </si>
  <si>
    <t>INSERT INTO bodyCheckup_itemscorestandard(periodType, lowScore, highScore, scoreDesc, color, itemDetail_id) SELECT 'FAILED', 129.8, 140.9, '', '#FF001A', (select id from bodyCheckup_itemdetail where age=12 and sex='M' and item_id=(select id from bodyCheckup_itemmaster where name='身高'));</t>
  </si>
  <si>
    <t>INSERT INTO bodyCheckup_itemscorestandard(periodType, lowScore, highScore, scoreDesc, color, itemDetail_id) SELECT 'FAILED', 91.6, 97.3, '', '#FF001A', (select id from bodyCheckup_itemdetail where age=4 and sex='F' and item_id=(select id from bodyCheckup_itemmaster where name='身高'));</t>
  </si>
  <si>
    <t>INSERT INTO bodyCheckup_itemscorestandard(periodType, lowScore, highScore, scoreDesc, color, itemDetail_id) SELECT 'FAILED', 97.6, 103.9, '', '#FF001A', (select id from bodyCheckup_itemdetail where age=5 and sex='F' and item_id=(select id from bodyCheckup_itemmaster where name='身高'));</t>
  </si>
  <si>
    <t>INSERT INTO bodyCheckup_itemscorestandard(periodType, lowScore, highScore, scoreDesc, color, itemDetail_id) SELECT 'FAILED', 103.2, 109.8, '', '#FF001A', (select id from bodyCheckup_itemdetail where age=6 and sex='F' and item_id=(select id from bodyCheckup_itemmaster where name='身高'));</t>
  </si>
  <si>
    <t>INSERT INTO bodyCheckup_itemscorestandard(periodType, lowScore, highScore, scoreDesc, color, itemDetail_id) SELECT 'FAILED', 112.7, 120.5, '', '#FF001A', (select id from bodyCheckup_itemdetail where age=8 and sex='F' and item_id=(select id from bodyCheckup_itemmaster where name='身高'));</t>
  </si>
  <si>
    <t>INSERT INTO bodyCheckup_itemscorestandard(periodType, lowScore, highScore, scoreDesc, color, itemDetail_id) SELECT 'FAILED', 121.4, 130.7, '', '#FF001A', (select id from bodyCheckup_itemdetail where age=10 and sex='F' and item_id=(select id from bodyCheckup_itemmaster where name='身高'));</t>
  </si>
  <si>
    <t>INSERT INTO bodyCheckup_itemscorestandard(periodType, lowScore, highScore, scoreDesc, color, itemDetail_id) SELECT 'FAILED', 126.8, 136.7, '', '#FF001A', (select id from bodyCheckup_itemdetail where age=11 and sex='F' and item_id=(select id from bodyCheckup_itemmaster where name='身高'));</t>
  </si>
  <si>
    <t>INSERT INTO bodyCheckup_itemscorestandard(periodType, lowScore, highScore, scoreDesc, color, itemDetail_id) SELECT 'FAILED', 133.1, 142.7, '', '#FF001A', (select id from bodyCheckup_itemdetail where age=12 and sex='F' and item_id=(select id from bodyCheckup_itemmaster where name='身高'));</t>
  </si>
  <si>
    <t>INSERT INTO bodyCheckup_itemscorestandard(periodType, lowScore, highScore, scoreDesc, color, itemDetail_id) SELECT 'FAILED', 13.12, 15.76, '', '#FF001A', (select id from bodyCheckup_itemdetail where age=4 and sex='M' and item_id=(select id from bodyCheckup_itemmaster where name='体重'));</t>
  </si>
  <si>
    <t>INSERT INTO bodyCheckup_itemscorestandard(periodType, lowScore, highScore, scoreDesc, color, itemDetail_id) SELECT 'FAILED', 19.13, 25.28, '', '#FF001A', (select id from bodyCheckup_itemdetail where age=8 and sex='M' and item_id=(select id from bodyCheckup_itemmaster where name='体重'));</t>
  </si>
  <si>
    <t>INSERT INTO bodyCheckup_itemscorestandard(periodType, lowScore, highScore, scoreDesc, color, itemDetail_id) SELECT 'FAILED', 20.54, 27.98, '', '#FF001A', (select id from bodyCheckup_itemdetail where age=9 and sex='M' and item_id=(select id from bodyCheckup_itemmaster where name='体重'));</t>
  </si>
  <si>
    <t>INSERT INTO bodyCheckup_itemscorestandard(periodType, lowScore, highScore, scoreDesc, color, itemDetail_id) SELECT 'FAILED', 24.21, 34.32, '', '#FF001A', (select id from bodyCheckup_itemdetail where age=11 and sex='M' and item_id=(select id from bodyCheckup_itemmaster where name='体重'));</t>
  </si>
  <si>
    <t>INSERT INTO bodyCheckup_itemscorestandard(periodType, lowScore, highScore, scoreDesc, color, itemDetail_id) SELECT 'FAILED', 26.85, 38.58, '', '#FF001A', (select id from bodyCheckup_itemdetail where age=12 and sex='M' and item_id=(select id from bodyCheckup_itemmaster where name='体重'));</t>
  </si>
  <si>
    <t>INSERT INTO bodyCheckup_itemscorestandard(periodType, lowScore, highScore, scoreDesc, color, itemDetail_id) SELECT 'FAILED', 14.14, 17.23, '', '#FF001A', (select id from bodyCheckup_itemdetail where age=5 and sex='F' and item_id=(select id from bodyCheckup_itemmaster where name='体重'));</t>
  </si>
  <si>
    <t>INSERT INTO bodyCheckup_itemscorestandard(periodType, lowScore, highScore, scoreDesc, color, itemDetail_id) SELECT 'FAILED', 16.84, 21.19, '', '#FF001A', (select id from bodyCheckup_itemdetail where age=7 and sex='F' and item_id=(select id from bodyCheckup_itemmaster where name='体重'));</t>
  </si>
  <si>
    <t>INSERT INTO bodyCheckup_itemscorestandard(periodType, lowScore, highScore, scoreDesc, color, itemDetail_id) SELECT 'FAILED', 18.25, 23.5, '', '#FF001A', (select id from bodyCheckup_itemdetail where age=8 and sex='F' and item_id=(select id from bodyCheckup_itemmaster where name='体重'));</t>
  </si>
  <si>
    <t>INSERT INTO bodyCheckup_itemscorestandard(periodType, lowScore, highScore, scoreDesc, color, itemDetail_id) SELECT 'FAILED', 21.44, 29.18, '', '#FF001A', (select id from bodyCheckup_itemdetail where age=10 and sex='F' and item_id=(select id from bodyCheckup_itemmaster where name='体重'));</t>
  </si>
  <si>
    <t>INSERT INTO bodyCheckup_itemscorestandard(periodType, lowScore, highScore, scoreDesc, color, itemDetail_id) SELECT 'PASS', 25.29, 29.95, '', '#00FF59', (select id from bodyCheckup_itemdetail where age=8 and sex='M' and item_id=(select id from bodyCheckup_itemmaster where name='体重'));</t>
  </si>
  <si>
    <t>INSERT INTO bodyCheckup_itemscorestandard(periodType, lowScore, highScore, scoreDesc, color, itemDetail_id) SELECT 'PASS', 27.99, 33.69, '', '#00FF59', (select id from bodyCheckup_itemdetail where age=9 and sex='M' and item_id=(select id from bodyCheckup_itemmaster where name='体重'));</t>
  </si>
  <si>
    <t>INSERT INTO bodyCheckup_itemscorestandard(periodType, lowScore, highScore, scoreDesc, color, itemDetail_id) SELECT 'PASS', 34.33, 42.01, '', '#00FF59', (select id from bodyCheckup_itemdetail where age=11 and sex='M' and item_id=(select id from bodyCheckup_itemmaster where name='体重'));</t>
  </si>
  <si>
    <t>INSERT INTO bodyCheckup_itemscorestandard(periodType, lowScore, highScore, scoreDesc, color, itemDetail_id) SELECT 'PASS', 38.59, 47.4, '', '#00FF59', (select id from bodyCheckup_itemdetail where age=12 and sex='M' and item_id=(select id from bodyCheckup_itemmaster where name='体重'));</t>
  </si>
  <si>
    <t>INSERT INTO bodyCheckup_itemscorestandard(periodType, lowScore, highScore, scoreDesc, color, itemDetail_id) SELECT 'PASS', 17.24, 19.46, '', '#00FF59', (select id from bodyCheckup_itemdetail where age=5 and sex='F' and item_id=(select id from bodyCheckup_itemmaster where name='体重'));</t>
  </si>
  <si>
    <t>INSERT INTO bodyCheckup_itemscorestandard(periodType, lowScore, highScore, scoreDesc, color, itemDetail_id) SELECT 'PASS', 21.2, 24.4, '', '#00FF59', (select id from bodyCheckup_itemdetail where age=7 and sex='F' and item_id=(select id from bodyCheckup_itemmaster where name='体重'));</t>
  </si>
  <si>
    <t>INSERT INTO bodyCheckup_itemscorestandard(periodType, lowScore, highScore, scoreDesc, color, itemDetail_id) SELECT 'GOOD', 20.23, 22.92, '', '#FF00FF', (select id from bodyCheckup_itemdetail where age=5 and sex='M' and item_id=(select id from bodyCheckup_itemmaster where name='体重'));</t>
  </si>
  <si>
    <t>INSERT INTO bodyCheckup_itemscorestandard(periodType, lowScore, highScore, scoreDesc, color, itemDetail_id) SELECT 'GOOD', 29.96, 35.99, '', '#FF00FF', (select id from bodyCheckup_itemdetail where age=8 and sex='M' and item_id=(select id from bodyCheckup_itemmaster where name='体重'));</t>
  </si>
  <si>
    <t>INSERT INTO bodyCheckup_itemscorestandard(periodType, lowScore, highScore, scoreDesc, color, itemDetail_id) SELECT 'GOOD', 33.7, 41.22, '', '#FF00FF', (select id from bodyCheckup_itemdetail where age=9 and sex='M' and item_id=(select id from bodyCheckup_itemmaster where name='体重'));</t>
  </si>
  <si>
    <t>INSERT INTO bodyCheckup_itemscorestandard(periodType, lowScore, highScore, scoreDesc, color, itemDetail_id) SELECT 'GOOD', 19.47, 22.08, '', '#FF00FF', (select id from bodyCheckup_itemdetail where age=5 and sex='F' and item_id=(select id from bodyCheckup_itemmaster where name='体重'));</t>
  </si>
  <si>
    <t>INSERT INTO bodyCheckup_itemscorestandard(periodType, lowScore, highScore, scoreDesc, color, itemDetail_id) SELECT 'EXCELLENT', 19.85, 23.35, '', '#0026FF', (select id from bodyCheckup_itemdetail where age=4 and sex='M' and item_id=(select id from bodyCheckup_itemmaster where name='体重'));</t>
  </si>
  <si>
    <t>INSERT INTO bodyCheckup_itemscorestandard(periodType, lowScore, highScore, scoreDesc, color, itemDetail_id) SELECT 'EXCELLENT', 22.93, 27.3, '', '#0026FF', (select id from bodyCheckup_itemdetail where age=5 and sex='M' and item_id=(select id from bodyCheckup_itemmaster where name='体重'));</t>
  </si>
  <si>
    <t>INSERT INTO bodyCheckup_itemscorestandard(periodType, lowScore, highScore, scoreDesc, color, itemDetail_id) SELECT 'EXCELLENT', 36, 46.25, '', '#0026FF', (select id from bodyCheckup_itemdetail where age=8 and sex='M' and item_id=(select id from bodyCheckup_itemmaster where name='体重'));</t>
  </si>
  <si>
    <t>INSERT INTO bodyCheckup_itemscorestandard(periodType, lowScore, highScore, scoreDesc, color, itemDetail_id) SELECT 'EXCELLENT', 41.23, 54.12, '', '#0026FF', (select id from bodyCheckup_itemdetail where age=9 and sex='M' and item_id=(select id from bodyCheckup_itemmaster where name='体重'));</t>
  </si>
  <si>
    <t>INSERT INTO bodyCheckup_itemscorestandard(periodType, lowScore, highScore, scoreDesc, color, itemDetail_id) SELECT 'EXCELLENT', 22.09, 26.34, '', '#0026FF', (select id from bodyCheckup_itemdetail where age=5 and sex='F' and item_id=(select id from bodyCheckup_itemmaster where name='体重'));</t>
  </si>
  <si>
    <t>INSERT INTO bodyCheckup_itemscorestandard(periodType, lowScore, highScore, scoreDesc, color, itemDetail_id) SELECT 'EXCELLENT', 32.26, 40.32, '', '#0026FF', (select id from bodyCheckup_itemdetail where age=8 and sex='F' and item_id=(select id from bodyCheckup_itemmaster where name='体重'));</t>
  </si>
  <si>
    <t>INSERT INTO bodyCheckup_itemscorestandard(periodType, lowScore, highScore, scoreDesc, color, itemDetail_id) SELECT 'EXCELLENT', 42.79, 55.89, '', '#0026FF', (select id from bodyCheckup_itemdetail where age=10 and sex='F' and item_id=(select id from bodyCheckup_itemmaster where name='体重'));</t>
  </si>
  <si>
    <t>INSERT INTO bodyCheckup_itemscorestandard(periodType, lowScore, highScore, scoreDesc, color, itemDetail_id) SELECT 'EXCELLENT', 55.39, 72.9, '', '#0026FF', (select id from bodyCheckup_itemdetail where age=12 and sex='F' and item_id=(select id from bodyCheckup_itemmaster where name='体重'));</t>
  </si>
  <si>
    <t>insert into bodyCheckup_itemdetail (item_id, age, sex, staDate, endDate, value) select id, 6, 'M', date('now'), '2999-12-31', 0 from bodyCheckup_itemmaster where name='肺活量';</t>
  </si>
  <si>
    <t>insert into bodyCheckup_itemdetail (item_id, age, sex, staDate, endDate, value) select id, 6, 'F', date('now'), '2999-12-31', 0 from bodyCheckup_itemmaster where name='肺活量';</t>
  </si>
  <si>
    <t>insert into bodyCheckup_itemdetail (item_id, age, sex, staDate, endDate, value) select id, 7, 'M', date('now'), '2999-12-31', 0 from bodyCheckup_itemmaster where name='肺活量';</t>
  </si>
  <si>
    <t>insert into bodyCheckup_itemdetail (item_id, age, sex, staDate, endDate, value) select id, 7, 'F', date('now'), '2999-12-31', 0 from bodyCheckup_itemmaster where name='肺活量';</t>
  </si>
  <si>
    <t>insert into bodyCheckup_itemdetail (item_id, age, sex, staDate, endDate, value) select id, 8, 'M', date('now'), '2999-12-31', 0 from bodyCheckup_itemmaster where name='肺活量';</t>
  </si>
  <si>
    <t>insert into bodyCheckup_itemdetail (item_id, age, sex, staDate, endDate, value) select id, 8, 'F', date('now'), '2999-12-31', 0 from bodyCheckup_itemmaster where name='肺活量';</t>
  </si>
  <si>
    <t>insert into bodyCheckup_itemdetail (item_id, age, sex, staDate, endDate, value) select id, 9, 'M', date('now'), '2999-12-31', 0 from bodyCheckup_itemmaster where name='肺活量';</t>
  </si>
  <si>
    <t>insert into bodyCheckup_itemdetail (item_id, age, sex, staDate, endDate, value) select id, 9, 'F', date('now'), '2999-12-31', 0 from bodyCheckup_itemmaster where name='肺活量';</t>
  </si>
  <si>
    <t>insert into bodyCheckup_itemdetail (item_id, age, sex, staDate, endDate, value) select id, 10, 'M', date('now'), '2999-12-31', 0 from bodyCheckup_itemmaster where name='肺活量';</t>
  </si>
  <si>
    <t>insert into bodyCheckup_itemdetail (item_id, age, sex, staDate, endDate, value) select id, 10, 'F', date('now'), '2999-12-31', 0 from bodyCheckup_itemmaster where name='肺活量';</t>
  </si>
  <si>
    <t>insert into bodyCheckup_itemdetail (item_id, age, sex, staDate, endDate, value) select id, 11, 'M', date('now'), '2999-12-31', 0 from bodyCheckup_itemmaster where name='肺活量';</t>
  </si>
  <si>
    <t>insert into bodyCheckup_itemdetail (item_id, age, sex, staDate, endDate, value) select id, 11, 'F', date('now'), '2999-12-31', 0 from bodyCheckup_itemmaster where name='肺活量';</t>
  </si>
  <si>
    <t>insert into bodyCheckup_itemdetail (item_id, age, sex, staDate, endDate, value) select id, 6, 'M', date('now'), '2999-12-31', 0 from bodyCheckup_itemmaster where name='50米折返跑';</t>
  </si>
  <si>
    <t>insert into bodyCheckup_itemdetail (item_id, age, sex, staDate, endDate, value) select id, 6, 'F', date('now'), '2999-12-31', 0 from bodyCheckup_itemmaster where name='50米折返跑';</t>
  </si>
  <si>
    <t>insert into bodyCheckup_itemdetail (item_id, age, sex, staDate, endDate, value) select id, 7, 'M', date('now'), '2999-12-31', 0 from bodyCheckup_itemmaster where name='50米折返跑';</t>
  </si>
  <si>
    <t>insert into bodyCheckup_itemdetail (item_id, age, sex, staDate, endDate, value) select id, 7, 'F', date('now'), '2999-12-31', 0 from bodyCheckup_itemmaster where name='50米折返跑';</t>
  </si>
  <si>
    <t>insert into bodyCheckup_itemdetail (item_id, age, sex, staDate, endDate, value) select id, 8, 'M', date('now'), '2999-12-31', 0 from bodyCheckup_itemmaster where name='50米折返跑';</t>
  </si>
  <si>
    <t>insert into bodyCheckup_itemdetail (item_id, age, sex, staDate, endDate, value) select id, 8, 'F', date('now'), '2999-12-31', 0 from bodyCheckup_itemmaster where name='50米折返跑';</t>
  </si>
  <si>
    <t>insert into bodyCheckup_itemdetail (item_id, age, sex, staDate, endDate, value) select id, 9, 'M', date('now'), '2999-12-31', 0 from bodyCheckup_itemmaster where name='50米折返跑';</t>
  </si>
  <si>
    <t>insert into bodyCheckup_itemdetail (item_id, age, sex, staDate, endDate, value) select id, 9, 'F', date('now'), '2999-12-31', 0 from bodyCheckup_itemmaster where name='50米折返跑';</t>
  </si>
  <si>
    <t>insert into bodyCheckup_itemdetail (item_id, age, sex, staDate, endDate, value) select id, 10, 'M', date('now'), '2999-12-31', 0 from bodyCheckup_itemmaster where name='50米折返跑';</t>
  </si>
  <si>
    <t>insert into bodyCheckup_itemdetail (item_id, age, sex, staDate, endDate, value) select id, 10, 'F', date('now'), '2999-12-31', 0 from bodyCheckup_itemmaster where name='50米折返跑';</t>
  </si>
  <si>
    <t>insert into bodyCheckup_itemdetail (item_id, age, sex, staDate, endDate, value) select id, 11, 'M', date('now'), '2999-12-31', 0 from bodyCheckup_itemmaster where name='50米折返跑';</t>
  </si>
  <si>
    <t>insert into bodyCheckup_itemdetail (item_id, age, sex, staDate, endDate, value) select id, 11, 'F', date('now'), '2999-12-31', 0 from bodyCheckup_itemmaster where name='50米折返跑';</t>
  </si>
  <si>
    <t>insert into bodyCheckup_itemdetail (item_id, age, sex, staDate, endDate, value) select id, 4, 'M', date('now'), '2999-12-31', 0 from bodyCheckup_itemmaster where name='坐位体前屈';</t>
  </si>
  <si>
    <t>insert into bodyCheckup_itemdetail (item_id, age, sex, staDate, endDate, value) select id, 4, 'F', date('now'), '2999-12-31', 0 from bodyCheckup_itemmaster where name='坐位体前屈';</t>
  </si>
  <si>
    <t>insert into bodyCheckup_itemdetail (item_id, age, sex, staDate, endDate, value) select id, 5, 'M', date('now'), '2999-12-31', 0 from bodyCheckup_itemmaster where name='坐位体前屈';</t>
  </si>
  <si>
    <t>insert into bodyCheckup_itemdetail (item_id, age, sex, staDate, endDate, value) select id, 5, 'F', date('now'), '2999-12-31', 0 from bodyCheckup_itemmaster where name='坐位体前屈';</t>
  </si>
  <si>
    <t>insert into bodyCheckup_itemdetail (item_id, age, sex, staDate, endDate, value) select id, 6, 'M', date('now'), '2999-12-31', 0 from bodyCheckup_itemmaster where name='坐位体前屈';</t>
  </si>
  <si>
    <t>insert into bodyCheckup_itemdetail (item_id, age, sex, staDate, endDate, value) select id, 6, 'F', date('now'), '2999-12-31', 0 from bodyCheckup_itemmaster where name='坐位体前屈';</t>
  </si>
  <si>
    <t>insert into bodyCheckup_itemdetail (item_id, age, sex, staDate, endDate, value) select id, 7, 'M', date('now'), '2999-12-31', 0 from bodyCheckup_itemmaster where name='坐位体前屈';</t>
  </si>
  <si>
    <t>insert into bodyCheckup_itemdetail (item_id, age, sex, staDate, endDate, value) select id, 7, 'F', date('now'), '2999-12-31', 0 from bodyCheckup_itemmaster where name='坐位体前屈';</t>
  </si>
  <si>
    <t>insert into bodyCheckup_itemdetail (item_id, age, sex, staDate, endDate, value) select id, 8, 'M', date('now'), '2999-12-31', 0 from bodyCheckup_itemmaster where name='坐位体前屈';</t>
  </si>
  <si>
    <t>insert into bodyCheckup_itemdetail (item_id, age, sex, staDate, endDate, value) select id, 8, 'F', date('now'), '2999-12-31', 0 from bodyCheckup_itemmaster where name='坐位体前屈';</t>
  </si>
  <si>
    <t>insert into bodyCheckup_itemdetail (item_id, age, sex, staDate, endDate, value) select id, 9, 'M', date('now'), '2999-12-31', 0 from bodyCheckup_itemmaster where name='坐位体前屈';</t>
  </si>
  <si>
    <t>insert into bodyCheckup_itemdetail (item_id, age, sex, staDate, endDate, value) select id, 9, 'F', date('now'), '2999-12-31', 0 from bodyCheckup_itemmaster where name='坐位体前屈';</t>
  </si>
  <si>
    <t>insert into bodyCheckup_itemdetail (item_id, age, sex, staDate, endDate, value) select id, 10, 'M', date('now'), '2999-12-31', 0 from bodyCheckup_itemmaster where name='坐位体前屈';</t>
  </si>
  <si>
    <t>insert into bodyCheckup_itemdetail (item_id, age, sex, staDate, endDate, value) select id, 10, 'F', date('now'), '2999-12-31', 0 from bodyCheckup_itemmaster where name='坐位体前屈';</t>
  </si>
  <si>
    <t>insert into bodyCheckup_itemdetail (item_id, age, sex, staDate, endDate, value) select id, 11, 'M', date('now'), '2999-12-31', 0 from bodyCheckup_itemmaster where name='坐位体前屈';</t>
  </si>
  <si>
    <t>insert into bodyCheckup_itemdetail (item_id, age, sex, staDate, endDate, value) select id, 11, 'F', date('now'), '2999-12-31', 0 from bodyCheckup_itemmaster where name='坐位体前屈';</t>
  </si>
  <si>
    <t>insert into bodyCheckup_itemdetail (item_id, age, sex, staDate, endDate, value) select id, 8, 'M', date('now'), '2999-12-31', 0 from bodyCheckup_itemmaster where name='仰卧起坐';</t>
  </si>
  <si>
    <t>insert into bodyCheckup_itemdetail (item_id, age, sex, staDate, endDate, value) select id, 8, 'F', date('now'), '2999-12-31', 0 from bodyCheckup_itemmaster where name='仰卧起坐';</t>
  </si>
  <si>
    <t>insert into bodyCheckup_itemdetail (item_id, age, sex, staDate, endDate, value) select id, 9, 'M', date('now'), '2999-12-31', 0 from bodyCheckup_itemmaster where name='仰卧起坐';</t>
  </si>
  <si>
    <t>insert into bodyCheckup_itemdetail (item_id, age, sex, staDate, endDate, value) select id, 9, 'F', date('now'), '2999-12-31', 0 from bodyCheckup_itemmaster where name='仰卧起坐';</t>
  </si>
  <si>
    <t>insert into bodyCheckup_itemdetail (item_id, age, sex, staDate, endDate, value) select id, 10, 'M', date('now'), '2999-12-31', 0 from bodyCheckup_itemmaster where name='仰卧起坐';</t>
  </si>
  <si>
    <t>insert into bodyCheckup_itemdetail (item_id, age, sex, staDate, endDate, value) select id, 10, 'F', date('now'), '2999-12-31', 0 from bodyCheckup_itemmaster where name='仰卧起坐';</t>
  </si>
  <si>
    <t>insert into bodyCheckup_itemdetail (item_id, age, sex, staDate, endDate, value) select id, 11, 'M', date('now'), '2999-12-31', 0 from bodyCheckup_itemmaster where name='仰卧起坐';</t>
  </si>
  <si>
    <t>insert into bodyCheckup_itemdetail (item_id, age, sex, staDate, endDate, value) select id, 11, 'F', date('now'), '2999-12-31', 0 from bodyCheckup_itemmaster where name='仰卧起坐';</t>
  </si>
  <si>
    <t>insert into bodyCheckup_itemdetail (item_id, age, sex, staDate, endDate, value) select id, 4, 'M', date('now'), '2999-12-31', 0 from bodyCheckup_itemmaster where name='10米折返跑';</t>
  </si>
  <si>
    <t>insert into bodyCheckup_itemdetail (item_id, age, sex, staDate, endDate, value) select id, 4, 'F', date('now'), '2999-12-31', 0 from bodyCheckup_itemmaster where name='10米折返跑';</t>
  </si>
  <si>
    <t>insert into bodyCheckup_itemdetail (item_id, age, sex, staDate, endDate, value) select id, 5, 'M', date('now'), '2999-12-31', 0 from bodyCheckup_itemmaster where name='10米折返跑';</t>
  </si>
  <si>
    <t>insert into bodyCheckup_itemdetail (item_id, age, sex, staDate, endDate, value) select id, 5, 'F', date('now'), '2999-12-31', 0 from bodyCheckup_itemmaster where name='10米折返跑';</t>
  </si>
  <si>
    <t>insert into bodyCheckup_itemdetail (item_id, age, sex, staDate, endDate, value) select id, 4, 'M', date('now'), '2999-12-31', 0 from bodyCheckup_itemmaster where name='立定跳远';</t>
  </si>
  <si>
    <t>insert into bodyCheckup_itemdetail (item_id, age, sex, staDate, endDate, value) select id, 4, 'F', date('now'), '2999-12-31', 0 from bodyCheckup_itemmaster where name='立定跳远';</t>
  </si>
  <si>
    <t>insert into bodyCheckup_itemdetail (item_id, age, sex, staDate, endDate, value) select id, 5, 'M', date('now'), '2999-12-31', 0 from bodyCheckup_itemmaster where name='立定跳远';</t>
  </si>
  <si>
    <t>insert into bodyCheckup_itemdetail (item_id, age, sex, staDate, endDate, value) select id, 5, 'F', date('now'), '2999-12-31', 0 from bodyCheckup_itemmaster where name='立定跳远';</t>
  </si>
  <si>
    <t>insert into bodyCheckup_itemdetail (item_id, age, sex, staDate, endDate, value) select id, 6, 'M', date('now'), '2999-12-31', 0 from bodyCheckup_itemmaster where name='立定跳远';</t>
  </si>
  <si>
    <t>insert into bodyCheckup_itemdetail (item_id, age, sex, staDate, endDate, value) select id, 6, 'F', date('now'), '2999-12-31', 0 from bodyCheckup_itemmaster where name='立定跳远';</t>
  </si>
  <si>
    <t>insert into bodyCheckup_itemdetail (item_id, age, sex, staDate, endDate, value) select id, 4, 'M', date('now'), '2999-12-31', 0 from bodyCheckup_itemmaster where name='平衡木';</t>
  </si>
  <si>
    <t>insert into bodyCheckup_itemdetail (item_id, age, sex, staDate, endDate, value) select id, 4, 'F', date('now'), '2999-12-31', 0 from bodyCheckup_itemmaster where name='平衡木';</t>
  </si>
  <si>
    <t>insert into bodyCheckup_itemdetail (item_id, age, sex, staDate, endDate, value) select id, 5, 'M', date('now'), '2999-12-31', 0 from bodyCheckup_itemmaster where name='平衡木';</t>
  </si>
  <si>
    <t>insert into bodyCheckup_itemdetail (item_id, age, sex, staDate, endDate, value) select id, 5, 'F', date('now'), '2999-12-31', 0 from bodyCheckup_itemmaster where name='平衡木';</t>
  </si>
  <si>
    <t>insert into bodyCheckup_itemdetail (item_id, age, sex, staDate, endDate, value) select id, 6, 'M', date('now'), '2999-12-31', 0 from bodyCheckup_itemmaster where name='平衡木';</t>
  </si>
  <si>
    <t>insert into bodyCheckup_itemdetail (item_id, age, sex, staDate, endDate, value) select id, 6, 'F', date('now'), '2999-12-31', 0 from bodyCheckup_itemmaster where name='平衡木';</t>
  </si>
  <si>
    <t>insert into bodyCheckup_itemdetail (item_id, age, sex, staDate, endDate, value) select id, 6, 'M', date('now'), '2999-12-31', 0 from bodyCheckup_itemmaster where name='1分钟跳绳';</t>
  </si>
  <si>
    <t>insert into bodyCheckup_itemdetail (item_id, age, sex, staDate, endDate, value) select id, 6, 'F', date('now'), '2999-12-31', 0 from bodyCheckup_itemmaster where name='1分钟跳绳';</t>
  </si>
  <si>
    <t>insert into bodyCheckup_itemdetail (item_id, age, sex, staDate, endDate, value) select id, 7, 'M', date('now'), '2999-12-31', 0 from bodyCheckup_itemmaster where name='1分钟跳绳';</t>
  </si>
  <si>
    <t>insert into bodyCheckup_itemdetail (item_id, age, sex, staDate, endDate, value) select id, 7, 'F', date('now'), '2999-12-31', 0 from bodyCheckup_itemmaster where name='1分钟跳绳';</t>
  </si>
  <si>
    <t>insert into bodyCheckup_itemdetail (item_id, age, sex, staDate, endDate, value) select id, 8, 'M', date('now'), '2999-12-31', 0 from bodyCheckup_itemmaster where name='1分钟跳绳';</t>
  </si>
  <si>
    <t>insert into bodyCheckup_itemdetail (item_id, age, sex, staDate, endDate, value) select id, 8, 'F', date('now'), '2999-12-31', 0 from bodyCheckup_itemmaster where name='1分钟跳绳';</t>
  </si>
  <si>
    <t>insert into bodyCheckup_itemdetail (item_id, age, sex, staDate, endDate, value) select id, 9, 'M', date('now'), '2999-12-31', 0 from bodyCheckup_itemmaster where name='1分钟跳绳';</t>
  </si>
  <si>
    <t>insert into bodyCheckup_itemdetail (item_id, age, sex, staDate, endDate, value) select id, 9, 'F', date('now'), '2999-12-31', 0 from bodyCheckup_itemmaster where name='1分钟跳绳';</t>
  </si>
  <si>
    <t>insert into bodyCheckup_itemdetail (item_id, age, sex, staDate, endDate, value) select id, 10, 'M', date('now'), '2999-12-31', 0 from bodyCheckup_itemmaster where name='1分钟跳绳';</t>
  </si>
  <si>
    <t>insert into bodyCheckup_itemdetail (item_id, age, sex, staDate, endDate, value) select id, 10, 'F', date('now'), '2999-12-31', 0 from bodyCheckup_itemmaster where name='1分钟跳绳';</t>
  </si>
  <si>
    <t>insert into bodyCheckup_itemdetail (item_id, age, sex, staDate, endDate, value) select id, 11, 'M', date('now'), '2999-12-31', 0 from bodyCheckup_itemmaster where name='1分钟跳绳';</t>
  </si>
  <si>
    <t>insert into bodyCheckup_itemdetail (item_id, age, sex, staDate, endDate, value) select id, 11, 'F', date('now'), '2999-12-31', 0 from bodyCheckup_itemmaster where name='1分钟跳绳';</t>
  </si>
  <si>
    <t>INSERT INTO bodyCheckup_itemscorestandard(periodType, lowScore, highScore, scoreDesc, color, itemDetail_id) SELECT 'FAILED', 500, 699, '', '#FF001A', (select id from bodyCheckup_itemdetail where age=6 and sex='M' and item_id=(select id from bodyCheckup_itemmaster where name='肺活量'));</t>
  </si>
  <si>
    <t>INSERT INTO bodyCheckup_itemscorestandard(periodType, lowScore, highScore, scoreDesc, color, itemDetail_id) SELECT 'FAILED', 500, 599, '', '#FF001A', (select id from bodyCheckup_itemdetail where age=6 and sex='F' and item_id=(select id from bodyCheckup_itemmaster where name='肺活量'));</t>
  </si>
  <si>
    <t>INSERT INTO bodyCheckup_itemscorestandard(periodType, lowScore, highScore, scoreDesc, color, itemDetail_id) SELECT 'FAILED', 550, 799, '', '#FF001A', (select id from bodyCheckup_itemdetail where age=7 and sex='M' and item_id=(select id from bodyCheckup_itemmaster where name='肺活量'));</t>
  </si>
  <si>
    <t>INSERT INTO bodyCheckup_itemscorestandard(periodType, lowScore, highScore, scoreDesc, color, itemDetail_id) SELECT 'FAILED', 600, 699, '', '#FF001A', (select id from bodyCheckup_itemdetail where age=7 and sex='F' and item_id=(select id from bodyCheckup_itemmaster where name='肺活量'));</t>
  </si>
  <si>
    <t>INSERT INTO bodyCheckup_itemscorestandard(periodType, lowScore, highScore, scoreDesc, color, itemDetail_id) SELECT 'FAILED', 600, 899, '', '#FF001A', (select id from bodyCheckup_itemdetail where age=8 and sex='M' and item_id=(select id from bodyCheckup_itemmaster where name='肺活量'));</t>
  </si>
  <si>
    <t>INSERT INTO bodyCheckup_itemscorestandard(periodType, lowScore, highScore, scoreDesc, color, itemDetail_id) SELECT 'FAILED', 700, 799, '', '#FF001A', (select id from bodyCheckup_itemdetail where age=8 and sex='F' and item_id=(select id from bodyCheckup_itemmaster where name='肺活量'));</t>
  </si>
  <si>
    <t>INSERT INTO bodyCheckup_itemscorestandard(periodType, lowScore, highScore, scoreDesc, color, itemDetail_id) SELECT 'FAILED', 750, 1099, '', '#FF001A', (select id from bodyCheckup_itemdetail where age=9 and sex='M' and item_id=(select id from bodyCheckup_itemmaster where name='肺活量'));</t>
  </si>
  <si>
    <t>INSERT INTO bodyCheckup_itemscorestandard(periodType, lowScore, highScore, scoreDesc, color, itemDetail_id) SELECT 'FAILED', 800, 899, '', '#FF001A', (select id from bodyCheckup_itemdetail where age=9 and sex='F' and item_id=(select id from bodyCheckup_itemmaster where name='肺活量'));</t>
  </si>
  <si>
    <t>INSERT INTO bodyCheckup_itemscorestandard(periodType, lowScore, highScore, scoreDesc, color, itemDetail_id) SELECT 'FAILED', 900, 1299, '', '#FF001A', (select id from bodyCheckup_itemdetail where age=10 and sex='M' and item_id=(select id from bodyCheckup_itemmaster where name='肺活量'));</t>
  </si>
  <si>
    <t>INSERT INTO bodyCheckup_itemscorestandard(periodType, lowScore, highScore, scoreDesc, color, itemDetail_id) SELECT 'FAILED', 900, 1049, '', '#FF001A', (select id from bodyCheckup_itemdetail where age=10 and sex='F' and item_id=(select id from bodyCheckup_itemmaster where name='肺活量'));</t>
  </si>
  <si>
    <t>INSERT INTO bodyCheckup_itemscorestandard(periodType, lowScore, highScore, scoreDesc, color, itemDetail_id) SELECT 'FAILED', 1050, 1499, '', '#FF001A', (select id from bodyCheckup_itemdetail where age=11 and sex='M' and item_id=(select id from bodyCheckup_itemmaster where name='肺活量'));</t>
  </si>
  <si>
    <t>INSERT INTO bodyCheckup_itemscorestandard(periodType, lowScore, highScore, scoreDesc, color, itemDetail_id) SELECT 'FAILED', 1050, 1199, '', '#FF001A', (select id from bodyCheckup_itemdetail where age=11 and sex='F' and item_id=(select id from bodyCheckup_itemmaster where name='肺活量'));</t>
  </si>
  <si>
    <t>INSERT INTO bodyCheckup_itemscorestandard(periodType, lowScore, highScore, scoreDesc, color, itemDetail_id) SELECT 'FAILED', 2.4, 4.4, '', '#FF001A', (select id from bodyCheckup_itemdetail where age=4 and sex='M' and item_id=(select id from bodyCheckup_itemmaster where name='坐位体前屈'));</t>
  </si>
  <si>
    <t>INSERT INTO bodyCheckup_itemscorestandard(periodType, lowScore, highScore, scoreDesc, color, itemDetail_id) SELECT 'FAILED', 3.4, 5.9, '', '#FF001A', (select id from bodyCheckup_itemdetail where age=4 and sex='F' and item_id=(select id from bodyCheckup_itemmaster where name='坐位体前屈'));</t>
  </si>
  <si>
    <t>INSERT INTO bodyCheckup_itemscorestandard(periodType, lowScore, highScore, scoreDesc, color, itemDetail_id) SELECT 'FAILED', 1.1, 3.4, '', '#FF001A', (select id from bodyCheckup_itemdetail where age=5 and sex='M' and item_id=(select id from bodyCheckup_itemmaster where name='坐位体前屈'));</t>
  </si>
  <si>
    <t>INSERT INTO bodyCheckup_itemscorestandard(periodType, lowScore, highScore, scoreDesc, color, itemDetail_id) SELECT 'FAILED', 3, 5.4, '', '#FF001A', (select id from bodyCheckup_itemdetail where age=5 and sex='F' and item_id=(select id from bodyCheckup_itemmaster where name='坐位体前屈'));</t>
  </si>
  <si>
    <t>INSERT INTO bodyCheckup_itemscorestandard(periodType, lowScore, highScore, scoreDesc, color, itemDetail_id) SELECT 'FAILED', -4, -0.1, '', '#FF001A', (select id from bodyCheckup_itemdetail where age=6 and sex='M' and item_id=(select id from bodyCheckup_itemmaster where name='坐位体前屈'));</t>
  </si>
  <si>
    <t>INSERT INTO bodyCheckup_itemscorestandard(periodType, lowScore, highScore, scoreDesc, color, itemDetail_id) SELECT 'FAILED', -1.6, 2.3, '', '#FF001A', (select id from bodyCheckup_itemdetail where age=6 and sex='F' and item_id=(select id from bodyCheckup_itemmaster where name='坐位体前屈'));</t>
  </si>
  <si>
    <t>INSERT INTO bodyCheckup_itemscorestandard(periodType, lowScore, highScore, scoreDesc, color, itemDetail_id) SELECT 'FAILED', -4.4, -0.5, '', '#FF001A', (select id from bodyCheckup_itemdetail where age=7 and sex='M' and item_id=(select id from bodyCheckup_itemmaster where name='坐位体前屈'));</t>
  </si>
  <si>
    <t>INSERT INTO bodyCheckup_itemscorestandard(periodType, lowScore, highScore, scoreDesc, color, itemDetail_id) SELECT 'FAILED', -1.7, 2.2, '', '#FF001A', (select id from bodyCheckup_itemdetail where age=7 and sex='F' and item_id=(select id from bodyCheckup_itemmaster where name='坐位体前屈'));</t>
  </si>
  <si>
    <t>INSERT INTO bodyCheckup_itemscorestandard(periodType, lowScore, highScore, scoreDesc, color, itemDetail_id) SELECT 'FAILED', -4.8, -0.9, '', '#FF001A', (select id from bodyCheckup_itemdetail where age=8 and sex='M' and item_id=(select id from bodyCheckup_itemmaster where name='坐位体前屈'));</t>
  </si>
  <si>
    <t>INSERT INTO bodyCheckup_itemscorestandard(periodType, lowScore, highScore, scoreDesc, color, itemDetail_id) SELECT 'FAILED', -1.8, 2.1, '', '#FF001A', (select id from bodyCheckup_itemdetail where age=8 and sex='F' and item_id=(select id from bodyCheckup_itemmaster where name='坐位体前屈'));</t>
  </si>
  <si>
    <t>INSERT INTO bodyCheckup_itemscorestandard(periodType, lowScore, highScore, scoreDesc, color, itemDetail_id) SELECT 'FAILED', -7.2, -2.3, '', '#FF001A', (select id from bodyCheckup_itemdetail where age=9 and sex='M' and item_id=(select id from bodyCheckup_itemmaster where name='坐位体前屈'));</t>
  </si>
  <si>
    <t>INSERT INTO bodyCheckup_itemscorestandard(periodType, lowScore, highScore, scoreDesc, color, itemDetail_id) SELECT 'FAILED', -1.9, 2, '', '#FF001A', (select id from bodyCheckup_itemdetail where age=9 and sex='F' and item_id=(select id from bodyCheckup_itemmaster where name='坐位体前屈'));</t>
  </si>
  <si>
    <t>INSERT INTO bodyCheckup_itemscorestandard(periodType, lowScore, highScore, scoreDesc, color, itemDetail_id) SELECT 'FAILED', -7.6, -2.7, '', '#FF001A', (select id from bodyCheckup_itemdetail where age=10 and sex='M' and item_id=(select id from bodyCheckup_itemmaster where name='坐位体前屈'));</t>
  </si>
  <si>
    <t>INSERT INTO bodyCheckup_itemscorestandard(periodType, lowScore, highScore, scoreDesc, color, itemDetail_id) SELECT 'FAILED', -2, 1.9, '', '#FF001A', (select id from bodyCheckup_itemdetail where age=10 and sex='F' and item_id=(select id from bodyCheckup_itemmaster where name='坐位体前屈'));</t>
  </si>
  <si>
    <t>INSERT INTO bodyCheckup_itemscorestandard(periodType, lowScore, highScore, scoreDesc, color, itemDetail_id) SELECT 'FAILED', -9, -4.1, '', '#FF001A', (select id from bodyCheckup_itemdetail where age=11 and sex='M' and item_id=(select id from bodyCheckup_itemmaster where name='坐位体前屈'));</t>
  </si>
  <si>
    <t>INSERT INTO bodyCheckup_itemscorestandard(periodType, lowScore, highScore, scoreDesc, color, itemDetail_id) SELECT 'FAILED', -2.1, 1.8, '', '#FF001A', (select id from bodyCheckup_itemdetail where age=11 and sex='F' and item_id=(select id from bodyCheckup_itemmaster where name='坐位体前屈'));</t>
  </si>
  <si>
    <t>INSERT INTO bodyCheckup_itemscorestandard(periodType, lowScore, highScore, scoreDesc, color, itemDetail_id) SELECT 'FAILED', 6, 15, '', '#FF001A', (select id from bodyCheckup_itemdetail where age=8 and sex='M' and item_id=(select id from bodyCheckup_itemmaster where name='仰卧起坐'));</t>
  </si>
  <si>
    <t>INSERT INTO bodyCheckup_itemscorestandard(periodType, lowScore, highScore, scoreDesc, color, itemDetail_id) SELECT 'FAILED', 6, 15, '', '#FF001A', (select id from bodyCheckup_itemdetail where age=8 and sex='F' and item_id=(select id from bodyCheckup_itemmaster where name='仰卧起坐'));</t>
  </si>
  <si>
    <t>INSERT INTO bodyCheckup_itemscorestandard(periodType, lowScore, highScore, scoreDesc, color, itemDetail_id) SELECT 'FAILED', 7, 16, '', '#FF001A', (select id from bodyCheckup_itemdetail where age=9 and sex='M' and item_id=(select id from bodyCheckup_itemmaster where name='仰卧起坐'));</t>
  </si>
  <si>
    <t>INSERT INTO bodyCheckup_itemscorestandard(periodType, lowScore, highScore, scoreDesc, color, itemDetail_id) SELECT 'FAILED', 7, 16, '', '#FF001A', (select id from bodyCheckup_itemdetail where age=9 and sex='F' and item_id=(select id from bodyCheckup_itemmaster where name='仰卧起坐'));</t>
  </si>
  <si>
    <t>INSERT INTO bodyCheckup_itemscorestandard(periodType, lowScore, highScore, scoreDesc, color, itemDetail_id) SELECT 'FAILED', 8, 17, '', '#FF001A', (select id from bodyCheckup_itemdetail where age=10 and sex='M' and item_id=(select id from bodyCheckup_itemmaster where name='仰卧起坐'));</t>
  </si>
  <si>
    <t>INSERT INTO bodyCheckup_itemscorestandard(periodType, lowScore, highScore, scoreDesc, color, itemDetail_id) SELECT 'FAILED', 8, 17, '', '#FF001A', (select id from bodyCheckup_itemdetail where age=10 and sex='F' and item_id=(select id from bodyCheckup_itemmaster where name='仰卧起坐'));</t>
  </si>
  <si>
    <t>INSERT INTO bodyCheckup_itemscorestandard(periodType, lowScore, highScore, scoreDesc, color, itemDetail_id) SELECT 'FAILED', 9, 18, '', '#FF001A', (select id from bodyCheckup_itemdetail where age=11 and sex='M' and item_id=(select id from bodyCheckup_itemmaster where name='仰卧起坐'));</t>
  </si>
  <si>
    <t>INSERT INTO bodyCheckup_itemscorestandard(periodType, lowScore, highScore, scoreDesc, color, itemDetail_id) SELECT 'FAILED', 9, 18, '', '#FF001A', (select id from bodyCheckup_itemdetail where age=11 and sex='F' and item_id=(select id from bodyCheckup_itemmaster where name='仰卧起坐'));</t>
  </si>
  <si>
    <t>INSERT INTO bodyCheckup_itemscorestandard(periodType, lowScore, highScore, scoreDesc, color, itemDetail_id) SELECT 'FAILED', 35, 46, '', '#FF001A', (select id from bodyCheckup_itemdetail where age=4 and sex='M' and item_id=(select id from bodyCheckup_itemmaster where name='立定跳远'));</t>
  </si>
  <si>
    <t>INSERT INTO bodyCheckup_itemscorestandard(periodType, lowScore, highScore, scoreDesc, color, itemDetail_id) SELECT 'FAILED', 32, 43, '', '#FF001A', (select id from bodyCheckup_itemdetail where age=4 and sex='F' and item_id=(select id from bodyCheckup_itemmaster where name='立定跳远'));</t>
  </si>
  <si>
    <t>INSERT INTO bodyCheckup_itemscorestandard(periodType, lowScore, highScore, scoreDesc, color, itemDetail_id) SELECT 'FAILED', 50, 64, '', '#FF001A', (select id from bodyCheckup_itemdetail where age=5 and sex='M' and item_id=(select id from bodyCheckup_itemmaster where name='立定跳远'));</t>
  </si>
  <si>
    <t>INSERT INTO bodyCheckup_itemscorestandard(periodType, lowScore, highScore, scoreDesc, color, itemDetail_id) SELECT 'FAILED', 50, 59, '', '#FF001A', (select id from bodyCheckup_itemdetail where age=5 and sex='F' and item_id=(select id from bodyCheckup_itemmaster where name='立定跳远'));</t>
  </si>
  <si>
    <t>INSERT INTO bodyCheckup_itemscorestandard(periodType, lowScore, highScore, scoreDesc, color, itemDetail_id) SELECT 'FAILED', 61, 78, '', '#FF001A', (select id from bodyCheckup_itemdetail where age=6 and sex='M' and item_id=(select id from bodyCheckup_itemmaster where name='立定跳远'));</t>
  </si>
  <si>
    <t>INSERT INTO bodyCheckup_itemscorestandard(periodType, lowScore, highScore, scoreDesc, color, itemDetail_id) SELECT 'FAILED', 60, 70, '', '#FF001A', (select id from bodyCheckup_itemdetail where age=6 and sex='F' and item_id=(select id from bodyCheckup_itemmaster where name='立定跳远'));</t>
  </si>
  <si>
    <t>INSERT INTO bodyCheckup_itemscorestandard(periodType, lowScore, highScore, scoreDesc, color, itemDetail_id) SELECT 'FAILED', 33.2, 21.6, '', '#FF001A', (select id from bodyCheckup_itemdetail where age=4 and sex='M' and item_id=(select id from bodyCheckup_itemmaster where name='平衡木'));</t>
  </si>
  <si>
    <t>INSERT INTO bodyCheckup_itemscorestandard(periodType, lowScore, highScore, scoreDesc, color, itemDetail_id) SELECT 'FAILED', 32.2, 22.6, '', '#FF001A', (select id from bodyCheckup_itemdetail where age=4 and sex='F' and item_id=(select id from bodyCheckup_itemmaster where name='平衡木'));</t>
  </si>
  <si>
    <t>INSERT INTO bodyCheckup_itemscorestandard(periodType, lowScore, highScore, scoreDesc, color, itemDetail_id) SELECT 'FAILED', 22.2, 14.1, '', '#FF001A', (select id from bodyCheckup_itemdetail where age=5 and sex='M' and item_id=(select id from bodyCheckup_itemmaster where name='平衡木'));</t>
  </si>
  <si>
    <t>INSERT INTO bodyCheckup_itemscorestandard(periodType, lowScore, highScore, scoreDesc, color, itemDetail_id) SELECT 'FAILED', 23.7, 14.1, '', '#FF001A', (select id from bodyCheckup_itemdetail where age=5 and sex='F' and item_id=(select id from bodyCheckup_itemmaster where name='平衡木'));</t>
  </si>
  <si>
    <t>INSERT INTO bodyCheckup_itemscorestandard(periodType, lowScore, highScore, scoreDesc, color, itemDetail_id) SELECT 'FAILED', 16, 9.4, '', '#FF001A', (select id from bodyCheckup_itemdetail where age=6 and sex='M' and item_id=(select id from bodyCheckup_itemmaster where name='平衡木'));</t>
  </si>
  <si>
    <t>INSERT INTO bodyCheckup_itemscorestandard(periodType, lowScore, highScore, scoreDesc, color, itemDetail_id) SELECT 'FAILED', 17, 10.8, '', '#FF001A', (select id from bodyCheckup_itemdetail where age=6 and sex='F' and item_id=(select id from bodyCheckup_itemmaster where name='平衡木'));</t>
  </si>
  <si>
    <t>INSERT INTO bodyCheckup_itemscorestandard(periodType, lowScore, highScore, scoreDesc, color, itemDetail_id) SELECT 'PASS', 700, 1299, '', '#00FF59', (select id from bodyCheckup_itemdetail where age=6 and sex='M' and item_id=(select id from bodyCheckup_itemmaster where name='肺活量'));</t>
  </si>
  <si>
    <t>INSERT INTO bodyCheckup_itemscorestandard(periodType, lowScore, highScore, scoreDesc, color, itemDetail_id) SELECT 'PASS', 600, 999, '', '#00FF59', (select id from bodyCheckup_itemdetail where age=6 and sex='F' and item_id=(select id from bodyCheckup_itemmaster where name='肺活量'));</t>
  </si>
  <si>
    <t>INSERT INTO bodyCheckup_itemscorestandard(periodType, lowScore, highScore, scoreDesc, color, itemDetail_id) SELECT 'PASS', 800, 1499, '', '#00FF59', (select id from bodyCheckup_itemdetail where age=7 and sex='M' and item_id=(select id from bodyCheckup_itemmaster where name='肺活量'));</t>
  </si>
  <si>
    <t>INSERT INTO bodyCheckup_itemscorestandard(periodType, lowScore, highScore, scoreDesc, color, itemDetail_id) SELECT 'PASS', 700, 1199, '', '#00FF59', (select id from bodyCheckup_itemdetail where age=7 and sex='F' and item_id=(select id from bodyCheckup_itemmaster where name='肺活量'));</t>
  </si>
  <si>
    <t>INSERT INTO bodyCheckup_itemscorestandard(periodType, lowScore, highScore, scoreDesc, color, itemDetail_id) SELECT 'PASS', 900, 1699, '', '#00FF59', (select id from bodyCheckup_itemdetail where age=8 and sex='M' and item_id=(select id from bodyCheckup_itemmaster where name='肺活量'));</t>
  </si>
  <si>
    <t>INSERT INTO bodyCheckup_itemscorestandard(periodType, lowScore, highScore, scoreDesc, color, itemDetail_id) SELECT 'PASS', 800, 1399, '', '#00FF59', (select id from bodyCheckup_itemdetail where age=8 and sex='F' and item_id=(select id from bodyCheckup_itemmaster where name='肺活量'));</t>
  </si>
  <si>
    <t>INSERT INTO bodyCheckup_itemscorestandard(periodType, lowScore, highScore, scoreDesc, color, itemDetail_id) SELECT 'PASS', 1100, 1899, '', '#00FF59', (select id from bodyCheckup_itemdetail where age=9 and sex='M' and item_id=(select id from bodyCheckup_itemmaster where name='肺活量'));</t>
  </si>
  <si>
    <t>INSERT INTO bodyCheckup_itemscorestandard(periodType, lowScore, highScore, scoreDesc, color, itemDetail_id) SELECT 'PASS', 900, 1599, '', '#00FF59', (select id from bodyCheckup_itemdetail where age=9 and sex='F' and item_id=(select id from bodyCheckup_itemmaster where name='肺活量'));</t>
  </si>
  <si>
    <t>INSERT INTO bodyCheckup_itemscorestandard(periodType, lowScore, highScore, scoreDesc, color, itemDetail_id) SELECT 'PASS', 1300, 2199, '', '#00FF59', (select id from bodyCheckup_itemdetail where age=10 and sex='M' and item_id=(select id from bodyCheckup_itemmaster where name='肺活量'));</t>
  </si>
  <si>
    <t>INSERT INTO bodyCheckup_itemscorestandard(periodType, lowScore, highScore, scoreDesc, color, itemDetail_id) SELECT 'PASS', 1050, 1849, '', '#00FF59', (select id from bodyCheckup_itemdetail where age=10 and sex='F' and item_id=(select id from bodyCheckup_itemmaster where name='肺活量'));</t>
  </si>
  <si>
    <t>INSERT INTO bodyCheckup_itemscorestandard(periodType, lowScore, highScore, scoreDesc, color, itemDetail_id) SELECT 'PASS', 1500, 2499, '', '#00FF59', (select id from bodyCheckup_itemdetail where age=11 and sex='M' and item_id=(select id from bodyCheckup_itemmaster where name='肺活量'));</t>
  </si>
  <si>
    <t>INSERT INTO bodyCheckup_itemscorestandard(periodType, lowScore, highScore, scoreDesc, color, itemDetail_id) SELECT 'PASS', 1200, 2099, '', '#00FF59', (select id from bodyCheckup_itemdetail where age=11 and sex='F' and item_id=(select id from bodyCheckup_itemmaster where name='肺活量'));</t>
  </si>
  <si>
    <t>INSERT INTO bodyCheckup_itemscorestandard(periodType, lowScore, highScore, scoreDesc, color, itemDetail_id) SELECT 'PASS', 4.5, 8.4, '', '#00FF59', (select id from bodyCheckup_itemdetail where age=4 and sex='M' and item_id=(select id from bodyCheckup_itemmaster where name='坐位体前屈'));</t>
  </si>
  <si>
    <t>INSERT INTO bodyCheckup_itemscorestandard(periodType, lowScore, highScore, scoreDesc, color, itemDetail_id) SELECT 'PASS', 6, 9.9, '', '#00FF59', (select id from bodyCheckup_itemdetail where age=4 and sex='F' and item_id=(select id from bodyCheckup_itemmaster where name='坐位体前屈'));</t>
  </si>
  <si>
    <t>INSERT INTO bodyCheckup_itemscorestandard(periodType, lowScore, highScore, scoreDesc, color, itemDetail_id) SELECT 'PASS', 3.5, 7.5, '', '#00FF59', (select id from bodyCheckup_itemdetail where age=5 and sex='M' and item_id=(select id from bodyCheckup_itemmaster where name='坐位体前屈'));</t>
  </si>
  <si>
    <t>INSERT INTO bodyCheckup_itemscorestandard(periodType, lowScore, highScore, scoreDesc, color, itemDetail_id) SELECT 'PASS', 5.5, 9.6, '', '#00FF59', (select id from bodyCheckup_itemdetail where age=5 and sex='F' and item_id=(select id from bodyCheckup_itemmaster where name='坐位体前屈'));</t>
  </si>
  <si>
    <t>INSERT INTO bodyCheckup_itemscorestandard(periodType, lowScore, highScore, scoreDesc, color, itemDetail_id) SELECT 'PASS', 0, 10.9, '', '#00FF59', (select id from bodyCheckup_itemdetail where age=6 and sex='M' and item_id=(select id from bodyCheckup_itemmaster where name='坐位体前屈'));</t>
  </si>
  <si>
    <t>INSERT INTO bodyCheckup_itemscorestandard(periodType, lowScore, highScore, scoreDesc, color, itemDetail_id) SELECT 'PASS', 2.4, 13.3, '', '#00FF59', (select id from bodyCheckup_itemdetail where age=6 and sex='F' and item_id=(select id from bodyCheckup_itemmaster where name='坐位体前屈'));</t>
  </si>
  <si>
    <t>INSERT INTO bodyCheckup_itemscorestandard(periodType, lowScore, highScore, scoreDesc, color, itemDetail_id) SELECT 'PASS', -0.4, 10.5, '', '#00FF59', (select id from bodyCheckup_itemdetail where age=7 and sex='M' and item_id=(select id from bodyCheckup_itemmaster where name='坐位体前屈'));</t>
  </si>
  <si>
    <t>INSERT INTO bodyCheckup_itemscorestandard(periodType, lowScore, highScore, scoreDesc, color, itemDetail_id) SELECT 'PASS', 2.3, 13.2, '', '#00FF59', (select id from bodyCheckup_itemdetail where age=7 and sex='F' and item_id=(select id from bodyCheckup_itemmaster where name='坐位体前屈'));</t>
  </si>
  <si>
    <t>INSERT INTO bodyCheckup_itemscorestandard(periodType, lowScore, highScore, scoreDesc, color, itemDetail_id) SELECT 'PASS', -0.8, 10.1, '', '#00FF59', (select id from bodyCheckup_itemdetail where age=8 and sex='M' and item_id=(select id from bodyCheckup_itemmaster where name='坐位体前屈'));</t>
  </si>
  <si>
    <t>INSERT INTO bodyCheckup_itemscorestandard(periodType, lowScore, highScore, scoreDesc, color, itemDetail_id) SELECT 'PASS', 2.2, 13.1, '', '#00FF59', (select id from bodyCheckup_itemdetail where age=8 and sex='F' and item_id=(select id from bodyCheckup_itemmaster where name='坐位体前屈'));</t>
  </si>
  <si>
    <t>INSERT INTO bodyCheckup_itemscorestandard(periodType, lowScore, highScore, scoreDesc, color, itemDetail_id) SELECT 'PASS', -2.2, 9.7, '', '#00FF59', (select id from bodyCheckup_itemdetail where age=9 and sex='M' and item_id=(select id from bodyCheckup_itemmaster where name='坐位体前屈'));</t>
  </si>
  <si>
    <t>INSERT INTO bodyCheckup_itemscorestandard(periodType, lowScore, highScore, scoreDesc, color, itemDetail_id) SELECT 'PASS', 2.1, 13, '', '#00FF59', (select id from bodyCheckup_itemdetail where age=9 and sex='F' and item_id=(select id from bodyCheckup_itemmaster where name='坐位体前屈'));</t>
  </si>
  <si>
    <t>INSERT INTO bodyCheckup_itemscorestandard(periodType, lowScore, highScore, scoreDesc, color, itemDetail_id) SELECT 'PASS', -2.6, 9.3, '', '#00FF59', (select id from bodyCheckup_itemdetail where age=10 and sex='M' and item_id=(select id from bodyCheckup_itemmaster where name='坐位体前屈'));</t>
  </si>
  <si>
    <t>INSERT INTO bodyCheckup_itemscorestandard(periodType, lowScore, highScore, scoreDesc, color, itemDetail_id) SELECT 'PASS', 2, 12.9, '', '#00FF59', (select id from bodyCheckup_itemdetail where age=10 and sex='F' and item_id=(select id from bodyCheckup_itemmaster where name='坐位体前屈'));</t>
  </si>
  <si>
    <t>INSERT INTO bodyCheckup_itemscorestandard(periodType, lowScore, highScore, scoreDesc, color, itemDetail_id) SELECT 'PASS', -4, 8.9, '', '#00FF59', (select id from bodyCheckup_itemdetail where age=11 and sex='M' and item_id=(select id from bodyCheckup_itemmaster where name='坐位体前屈'));</t>
  </si>
  <si>
    <t>INSERT INTO bodyCheckup_itemscorestandard(periodType, lowScore, highScore, scoreDesc, color, itemDetail_id) SELECT 'PASS', 1.9, 12.8, '', '#00FF59', (select id from bodyCheckup_itemdetail where age=11 and sex='F' and item_id=(select id from bodyCheckup_itemmaster where name='坐位体前屈'));</t>
  </si>
  <si>
    <t>INSERT INTO bodyCheckup_itemscorestandard(periodType, lowScore, highScore, scoreDesc, color, itemDetail_id) SELECT 'PASS', 16, 35, '', '#00FF59', (select id from bodyCheckup_itemdetail where age=8 and sex='M' and item_id=(select id from bodyCheckup_itemmaster where name='仰卧起坐'));</t>
  </si>
  <si>
    <t>INSERT INTO bodyCheckup_itemscorestandard(periodType, lowScore, highScore, scoreDesc, color, itemDetail_id) SELECT 'PASS', 16, 35, '', '#00FF59', (select id from bodyCheckup_itemdetail where age=8 and sex='F' and item_id=(select id from bodyCheckup_itemmaster where name='仰卧起坐'));</t>
  </si>
  <si>
    <t>INSERT INTO bodyCheckup_itemscorestandard(periodType, lowScore, highScore, scoreDesc, color, itemDetail_id) SELECT 'PASS', 17, 36, '', '#00FF59', (select id from bodyCheckup_itemdetail where age=9 and sex='M' and item_id=(select id from bodyCheckup_itemmaster where name='仰卧起坐'));</t>
  </si>
  <si>
    <t>INSERT INTO bodyCheckup_itemscorestandard(periodType, lowScore, highScore, scoreDesc, color, itemDetail_id) SELECT 'PASS', 17, 36, '', '#00FF59', (select id from bodyCheckup_itemdetail where age=9 and sex='F' and item_id=(select id from bodyCheckup_itemmaster where name='仰卧起坐'));</t>
  </si>
  <si>
    <t>INSERT INTO bodyCheckup_itemscorestandard(periodType, lowScore, highScore, scoreDesc, color, itemDetail_id) SELECT 'PASS', 18, 37, '', '#00FF59', (select id from bodyCheckup_itemdetail where age=10 and sex='M' and item_id=(select id from bodyCheckup_itemmaster where name='仰卧起坐'));</t>
  </si>
  <si>
    <t>INSERT INTO bodyCheckup_itemscorestandard(periodType, lowScore, highScore, scoreDesc, color, itemDetail_id) SELECT 'PASS', 18, 37, '', '#00FF59', (select id from bodyCheckup_itemdetail where age=10 and sex='F' and item_id=(select id from bodyCheckup_itemmaster where name='仰卧起坐'));</t>
  </si>
  <si>
    <t>INSERT INTO bodyCheckup_itemscorestandard(periodType, lowScore, highScore, scoreDesc, color, itemDetail_id) SELECT 'PASS', 19, 38, '', '#00FF59', (select id from bodyCheckup_itemdetail where age=11 and sex='M' and item_id=(select id from bodyCheckup_itemmaster where name='仰卧起坐'));</t>
  </si>
  <si>
    <t>INSERT INTO bodyCheckup_itemscorestandard(periodType, lowScore, highScore, scoreDesc, color, itemDetail_id) SELECT 'PASS', 19, 38, '', '#00FF59', (select id from bodyCheckup_itemdetail where age=11 and sex='F' and item_id=(select id from bodyCheckup_itemmaster where name='仰卧起坐'));</t>
  </si>
  <si>
    <t>INSERT INTO bodyCheckup_itemscorestandard(periodType, lowScore, highScore, scoreDesc, color, itemDetail_id) SELECT 'PASS', 47, 64, '', '#00FF59', (select id from bodyCheckup_itemdetail where age=4 and sex='M' and item_id=(select id from bodyCheckup_itemmaster where name='立定跳远'));</t>
  </si>
  <si>
    <t>INSERT INTO bodyCheckup_itemscorestandard(periodType, lowScore, highScore, scoreDesc, color, itemDetail_id) SELECT 'PASS', 44, 59, '', '#00FF59', (select id from bodyCheckup_itemdetail where age=4 and sex='F' and item_id=(select id from bodyCheckup_itemmaster where name='立定跳远'));</t>
  </si>
  <si>
    <t>INSERT INTO bodyCheckup_itemscorestandard(periodType, lowScore, highScore, scoreDesc, color, itemDetail_id) SELECT 'PASS', 65, 79, '', '#00FF59', (select id from bodyCheckup_itemdetail where age=5 and sex='M' and item_id=(select id from bodyCheckup_itemmaster where name='立定跳远'));</t>
  </si>
  <si>
    <t>INSERT INTO bodyCheckup_itemscorestandard(periodType, lowScore, highScore, scoreDesc, color, itemDetail_id) SELECT 'PASS', 60, 74, '', '#00FF59', (select id from bodyCheckup_itemdetail where age=5 and sex='F' and item_id=(select id from bodyCheckup_itemmaster where name='立定跳远'));</t>
  </si>
  <si>
    <t>INSERT INTO bodyCheckup_itemscorestandard(periodType, lowScore, highScore, scoreDesc, color, itemDetail_id) SELECT 'PASS', 79, 94, '', '#00FF59', (select id from bodyCheckup_itemdetail where age=6 and sex='M' and item_id=(select id from bodyCheckup_itemmaster where name='立定跳远'));</t>
  </si>
  <si>
    <t>INSERT INTO bodyCheckup_itemscorestandard(periodType, lowScore, highScore, scoreDesc, color, itemDetail_id) SELECT 'PASS', 71, 86, '', '#00FF59', (select id from bodyCheckup_itemdetail where age=6 and sex='F' and item_id=(select id from bodyCheckup_itemmaster where name='立定跳远'));</t>
  </si>
  <si>
    <t>INSERT INTO bodyCheckup_itemscorestandard(periodType, lowScore, highScore, scoreDesc, color, itemDetail_id) SELECT 'PASS', 21.5, 11.6, '', '#00FF59', (select id from bodyCheckup_itemdetail where age=4 and sex='M' and item_id=(select id from bodyCheckup_itemmaster where name='平衡木'));</t>
  </si>
  <si>
    <t>INSERT INTO bodyCheckup_itemscorestandard(periodType, lowScore, highScore, scoreDesc, color, itemDetail_id) SELECT 'PASS', 22.5, 12.5, '', '#00FF59', (select id from bodyCheckup_itemdetail where age=4 and sex='F' and item_id=(select id from bodyCheckup_itemmaster where name='平衡木'));</t>
  </si>
  <si>
    <t>INSERT INTO bodyCheckup_itemscorestandard(periodType, lowScore, highScore, scoreDesc, color, itemDetail_id) SELECT 'PASS', 14, 7.9, '', '#00FF59', (select id from bodyCheckup_itemdetail where age=5 and sex='M' and item_id=(select id from bodyCheckup_itemmaster where name='平衡木'));</t>
  </si>
  <si>
    <t>INSERT INTO bodyCheckup_itemscorestandard(periodType, lowScore, highScore, scoreDesc, color, itemDetail_id) SELECT 'PASS', 14, 8.3, '', '#00FF59', (select id from bodyCheckup_itemdetail where age=5 and sex='F' and item_id=(select id from bodyCheckup_itemmaster where name='平衡木'));</t>
  </si>
  <si>
    <t>INSERT INTO bodyCheckup_itemscorestandard(periodType, lowScore, highScore, scoreDesc, color, itemDetail_id) SELECT 'PASS', 9.3, 5.4, '', '#00FF59', (select id from bodyCheckup_itemdetail where age=6 and sex='M' and item_id=(select id from bodyCheckup_itemmaster where name='平衡木'));</t>
  </si>
  <si>
    <t>INSERT INTO bodyCheckup_itemscorestandard(periodType, lowScore, highScore, scoreDesc, color, itemDetail_id) SELECT 'PASS', 10.7, 6.2, '', '#00FF59', (select id from bodyCheckup_itemdetail where age=6 and sex='F' and item_id=(select id from bodyCheckup_itemmaster where name='平衡木'));</t>
  </si>
  <si>
    <t>INSERT INTO bodyCheckup_itemscorestandard(periodType, lowScore, highScore, scoreDesc, color, itemDetail_id) SELECT 'GOOD', 1300, 1499, '', '#FF00FF', (select id from bodyCheckup_itemdetail where age=6 and sex='M' and item_id=(select id from bodyCheckup_itemmaster where name='肺活量'));</t>
  </si>
  <si>
    <t>INSERT INTO bodyCheckup_itemscorestandard(periodType, lowScore, highScore, scoreDesc, color, itemDetail_id) SELECT 'GOOD', 1000, 1199, '', '#FF00FF', (select id from bodyCheckup_itemdetail where age=6 and sex='F' and item_id=(select id from bodyCheckup_itemmaster where name='肺活量'));</t>
  </si>
  <si>
    <t>INSERT INTO bodyCheckup_itemscorestandard(periodType, lowScore, highScore, scoreDesc, color, itemDetail_id) SELECT 'GOOD', 1500, 1799, '', '#FF00FF', (select id from bodyCheckup_itemdetail where age=7 and sex='M' and item_id=(select id from bodyCheckup_itemmaster where name='肺活量'));</t>
  </si>
  <si>
    <t>INSERT INTO bodyCheckup_itemscorestandard(periodType, lowScore, highScore, scoreDesc, color, itemDetail_id) SELECT 'GOOD', 1200, 1399, '', '#FF00FF', (select id from bodyCheckup_itemdetail where age=7 and sex='F' and item_id=(select id from bodyCheckup_itemmaster where name='肺活量'));</t>
  </si>
  <si>
    <t>INSERT INTO bodyCheckup_itemscorestandard(periodType, lowScore, highScore, scoreDesc, color, itemDetail_id) SELECT 'GOOD', 1700, 2099, '', '#FF00FF', (select id from bodyCheckup_itemdetail where age=8 and sex='M' and item_id=(select id from bodyCheckup_itemmaster where name='肺活量'));</t>
  </si>
  <si>
    <t>INSERT INTO bodyCheckup_itemscorestandard(periodType, lowScore, highScore, scoreDesc, color, itemDetail_id) SELECT 'GOOD', 1400, 1599, '', '#FF00FF', (select id from bodyCheckup_itemdetail where age=8 and sex='F' and item_id=(select id from bodyCheckup_itemmaster where name='肺活量'));</t>
  </si>
  <si>
    <t>INSERT INTO bodyCheckup_itemscorestandard(periodType, lowScore, highScore, scoreDesc, color, itemDetail_id) SELECT 'GOOD', 1900, 2399, '', '#FF00FF', (select id from bodyCheckup_itemdetail where age=9 and sex='M' and item_id=(select id from bodyCheckup_itemmaster where name='肺活量'));</t>
  </si>
  <si>
    <t>INSERT INTO bodyCheckup_itemscorestandard(periodType, lowScore, highScore, scoreDesc, color, itemDetail_id) SELECT 'GOOD', 1600, 1799, '', '#FF00FF', (select id from bodyCheckup_itemdetail where age=9 and sex='F' and item_id=(select id from bodyCheckup_itemmaster where name='肺活量'));</t>
  </si>
  <si>
    <t>INSERT INTO bodyCheckup_itemscorestandard(periodType, lowScore, highScore, scoreDesc, color, itemDetail_id) SELECT 'GOOD', 2200, 2699, '', '#FF00FF', (select id from bodyCheckup_itemdetail where age=10 and sex='M' and item_id=(select id from bodyCheckup_itemmaster where name='肺活量'));</t>
  </si>
  <si>
    <t>INSERT INTO bodyCheckup_itemscorestandard(periodType, lowScore, highScore, scoreDesc, color, itemDetail_id) SELECT 'GOOD', 1850, 2049, '', '#FF00FF', (select id from bodyCheckup_itemdetail where age=10 and sex='F' and item_id=(select id from bodyCheckup_itemmaster where name='肺活量'));</t>
  </si>
  <si>
    <t>INSERT INTO bodyCheckup_itemscorestandard(periodType, lowScore, highScore, scoreDesc, color, itemDetail_id) SELECT 'GOOD', 2500, 2999, '', '#FF00FF', (select id from bodyCheckup_itemdetail where age=11 and sex='M' and item_id=(select id from bodyCheckup_itemmaster where name='肺活量'));</t>
  </si>
  <si>
    <t>INSERT INTO bodyCheckup_itemscorestandard(periodType, lowScore, highScore, scoreDesc, color, itemDetail_id) SELECT 'GOOD', 2100, 2299, '', '#FF00FF', (select id from bodyCheckup_itemdetail where age=11 and sex='F' and item_id=(select id from bodyCheckup_itemmaster where name='肺活量'));</t>
  </si>
  <si>
    <t>INSERT INTO bodyCheckup_itemscorestandard(periodType, lowScore, highScore, scoreDesc, color, itemDetail_id) SELECT 'GOOD', 8.5, 11.4, '', '#FF00FF', (select id from bodyCheckup_itemdetail where age=4 and sex='M' and item_id=(select id from bodyCheckup_itemmaster where name='坐位体前屈'));</t>
  </si>
  <si>
    <t>INSERT INTO bodyCheckup_itemscorestandard(periodType, lowScore, highScore, scoreDesc, color, itemDetail_id) SELECT 'GOOD', 10, 12.9, '', '#FF00FF', (select id from bodyCheckup_itemdetail where age=4 and sex='F' and item_id=(select id from bodyCheckup_itemmaster where name='坐位体前屈'));</t>
  </si>
  <si>
    <t>INSERT INTO bodyCheckup_itemscorestandard(periodType, lowScore, highScore, scoreDesc, color, itemDetail_id) SELECT 'GOOD', 7.6, 10.9, '', '#FF00FF', (select id from bodyCheckup_itemdetail where age=5 and sex='M' and item_id=(select id from bodyCheckup_itemmaster where name='坐位体前屈'));</t>
  </si>
  <si>
    <t>INSERT INTO bodyCheckup_itemscorestandard(periodType, lowScore, highScore, scoreDesc, color, itemDetail_id) SELECT 'GOOD', 9.7, 13.1, '', '#FF00FF', (select id from bodyCheckup_itemdetail where age=5 and sex='F' and item_id=(select id from bodyCheckup_itemmaster where name='坐位体前屈'));</t>
  </si>
  <si>
    <t>INSERT INTO bodyCheckup_itemscorestandard(periodType, lowScore, highScore, scoreDesc, color, itemDetail_id) SELECT 'GOOD', 11, 12.9, '', '#FF00FF', (select id from bodyCheckup_itemdetail where age=6 and sex='M' and item_id=(select id from bodyCheckup_itemmaster where name='坐位体前屈'));</t>
  </si>
  <si>
    <t>INSERT INTO bodyCheckup_itemscorestandard(periodType, lowScore, highScore, scoreDesc, color, itemDetail_id) SELECT 'GOOD', 13.4, 15.9, '', '#FF00FF', (select id from bodyCheckup_itemdetail where age=6 and sex='F' and item_id=(select id from bodyCheckup_itemmaster where name='坐位体前屈'));</t>
  </si>
  <si>
    <t>INSERT INTO bodyCheckup_itemscorestandard(periodType, lowScore, highScore, scoreDesc, color, itemDetail_id) SELECT 'GOOD', 10.6, 13.1, '', '#FF00FF', (select id from bodyCheckup_itemdetail where age=7 and sex='M' and item_id=(select id from bodyCheckup_itemmaster where name='坐位体前屈'));</t>
  </si>
  <si>
    <t>INSERT INTO bodyCheckup_itemscorestandard(periodType, lowScore, highScore, scoreDesc, color, itemDetail_id) SELECT 'GOOD', 13.3, 16.2, '', '#FF00FF', (select id from bodyCheckup_itemdetail where age=7 and sex='F' and item_id=(select id from bodyCheckup_itemmaster where name='坐位体前屈'));</t>
  </si>
  <si>
    <t>INSERT INTO bodyCheckup_itemscorestandard(periodType, lowScore, highScore, scoreDesc, color, itemDetail_id) SELECT 'GOOD', 10.2, 13.3, '', '#FF00FF', (select id from bodyCheckup_itemdetail where age=8 and sex='M' and item_id=(select id from bodyCheckup_itemmaster where name='坐位体前屈'));</t>
  </si>
  <si>
    <t>INSERT INTO bodyCheckup_itemscorestandard(periodType, lowScore, highScore, scoreDesc, color, itemDetail_id) SELECT 'GOOD', 13.2, 16.5, '', '#FF00FF', (select id from bodyCheckup_itemdetail where age=8 and sex='F' and item_id=(select id from bodyCheckup_itemmaster where name='坐位体前屈'));</t>
  </si>
  <si>
    <t>INSERT INTO bodyCheckup_itemscorestandard(periodType, lowScore, highScore, scoreDesc, color, itemDetail_id) SELECT 'GOOD', 9.8, 13.5, '', '#FF00FF', (select id from bodyCheckup_itemdetail where age=9 and sex='M' and item_id=(select id from bodyCheckup_itemmaster where name='坐位体前屈'));</t>
  </si>
  <si>
    <t>INSERT INTO bodyCheckup_itemscorestandard(periodType, lowScore, highScore, scoreDesc, color, itemDetail_id) SELECT 'GOOD', 13.1, 16.8, '', '#FF00FF', (select id from bodyCheckup_itemdetail where age=9 and sex='F' and item_id=(select id from bodyCheckup_itemmaster where name='坐位体前屈'));</t>
  </si>
  <si>
    <t>INSERT INTO bodyCheckup_itemscorestandard(periodType, lowScore, highScore, scoreDesc, color, itemDetail_id) SELECT 'GOOD', 9.4, 13.7, '', '#FF00FF', (select id from bodyCheckup_itemdetail where age=10 and sex='M' and item_id=(select id from bodyCheckup_itemmaster where name='坐位体前屈'));</t>
  </si>
  <si>
    <t>INSERT INTO bodyCheckup_itemscorestandard(periodType, lowScore, highScore, scoreDesc, color, itemDetail_id) SELECT 'GOOD', 13, 17.1, '', '#FF00FF', (select id from bodyCheckup_itemdetail where age=10 and sex='F' and item_id=(select id from bodyCheckup_itemmaster where name='坐位体前屈'));</t>
  </si>
  <si>
    <t>INSERT INTO bodyCheckup_itemscorestandard(periodType, lowScore, highScore, scoreDesc, color, itemDetail_id) SELECT 'GOOD', 9, 13.9, '', '#FF00FF', (select id from bodyCheckup_itemdetail where age=11 and sex='M' and item_id=(select id from bodyCheckup_itemmaster where name='坐位体前屈'));</t>
  </si>
  <si>
    <t>INSERT INTO bodyCheckup_itemscorestandard(periodType, lowScore, highScore, scoreDesc, color, itemDetail_id) SELECT 'GOOD', 12.9, 17.4, '', '#FF00FF', (select id from bodyCheckup_itemdetail where age=11 and sex='F' and item_id=(select id from bodyCheckup_itemmaster where name='坐位体前屈'));</t>
  </si>
  <si>
    <t>INSERT INTO bodyCheckup_itemscorestandard(periodType, lowScore, highScore, scoreDesc, color, itemDetail_id) SELECT 'GOOD', 36, 41, '', '#FF00FF', (select id from bodyCheckup_itemdetail where age=8 and sex='M' and item_id=(select id from bodyCheckup_itemmaster where name='仰卧起坐'));</t>
  </si>
  <si>
    <t>INSERT INTO bodyCheckup_itemscorestandard(periodType, lowScore, highScore, scoreDesc, color, itemDetail_id) SELECT 'GOOD', 36, 41, '', '#FF00FF', (select id from bodyCheckup_itemdetail where age=8 and sex='F' and item_id=(select id from bodyCheckup_itemmaster where name='仰卧起坐'));</t>
  </si>
  <si>
    <t>INSERT INTO bodyCheckup_itemscorestandard(periodType, lowScore, highScore, scoreDesc, color, itemDetail_id) SELECT 'GOOD', 37, 42, '', '#FF00FF', (select id from bodyCheckup_itemdetail where age=9 and sex='M' and item_id=(select id from bodyCheckup_itemmaster where name='仰卧起坐'));</t>
  </si>
  <si>
    <t>INSERT INTO bodyCheckup_itemscorestandard(periodType, lowScore, highScore, scoreDesc, color, itemDetail_id) SELECT 'GOOD', 37, 42, '', '#FF00FF', (select id from bodyCheckup_itemdetail where age=9 and sex='F' and item_id=(select id from bodyCheckup_itemmaster where name='仰卧起坐'));</t>
  </si>
  <si>
    <t>INSERT INTO bodyCheckup_itemscorestandard(periodType, lowScore, highScore, scoreDesc, color, itemDetail_id) SELECT 'GOOD', 38, 43, '', '#FF00FF', (select id from bodyCheckup_itemdetail where age=10 and sex='M' and item_id=(select id from bodyCheckup_itemmaster where name='仰卧起坐'));</t>
  </si>
  <si>
    <t>INSERT INTO bodyCheckup_itemscorestandard(periodType, lowScore, highScore, scoreDesc, color, itemDetail_id) SELECT 'GOOD', 38, 43, '', '#FF00FF', (select id from bodyCheckup_itemdetail where age=10 and sex='F' and item_id=(select id from bodyCheckup_itemmaster where name='仰卧起坐'));</t>
  </si>
  <si>
    <t>INSERT INTO bodyCheckup_itemscorestandard(periodType, lowScore, highScore, scoreDesc, color, itemDetail_id) SELECT 'GOOD', 39, 44, '', '#FF00FF', (select id from bodyCheckup_itemdetail where age=11 and sex='M' and item_id=(select id from bodyCheckup_itemmaster where name='仰卧起坐'));</t>
  </si>
  <si>
    <t>INSERT INTO bodyCheckup_itemscorestandard(periodType, lowScore, highScore, scoreDesc, color, itemDetail_id) SELECT 'GOOD', 39, 44, '', '#FF00FF', (select id from bodyCheckup_itemdetail where age=11 and sex='F' and item_id=(select id from bodyCheckup_itemmaster where name='仰卧起坐'));</t>
  </si>
  <si>
    <t>INSERT INTO bodyCheckup_itemscorestandard(periodType, lowScore, highScore, scoreDesc, color, itemDetail_id) SELECT 'GOOD', 65, 79, '', '#FF00FF', (select id from bodyCheckup_itemdetail where age=4 and sex='M' and item_id=(select id from bodyCheckup_itemmaster where name='立定跳远'));</t>
  </si>
  <si>
    <t>INSERT INTO bodyCheckup_itemscorestandard(periodType, lowScore, highScore, scoreDesc, color, itemDetail_id) SELECT 'GOOD', 60, 73, '', '#FF00FF', (select id from bodyCheckup_itemdetail where age=4 and sex='F' and item_id=(select id from bodyCheckup_itemmaster where name='立定跳远'));</t>
  </si>
  <si>
    <t>INSERT INTO bodyCheckup_itemscorestandard(periodType, lowScore, highScore, scoreDesc, color, itemDetail_id) SELECT 'GOOD', 80, 95, '', '#FF00FF', (select id from bodyCheckup_itemdetail where age=5 and sex='M' and item_id=(select id from bodyCheckup_itemmaster where name='立定跳远'));</t>
  </si>
  <si>
    <t>INSERT INTO bodyCheckup_itemscorestandard(periodType, lowScore, highScore, scoreDesc, color, itemDetail_id) SELECT 'GOOD', 75, 88, '', '#FF00FF', (select id from bodyCheckup_itemdetail where age=5 and sex='F' and item_id=(select id from bodyCheckup_itemmaster where name='立定跳远'));</t>
  </si>
  <si>
    <t>INSERT INTO bodyCheckup_itemscorestandard(periodType, lowScore, highScore, scoreDesc, color, itemDetail_id) SELECT 'GOOD', 95, 110, '', '#FF00FF', (select id from bodyCheckup_itemdetail where age=6 and sex='M' and item_id=(select id from bodyCheckup_itemmaster where name='立定跳远'));</t>
  </si>
  <si>
    <t>INSERT INTO bodyCheckup_itemscorestandard(periodType, lowScore, highScore, scoreDesc, color, itemDetail_id) SELECT 'GOOD', 87, 100, '', '#FF00FF', (select id from bodyCheckup_itemdetail where age=6 and sex='F' and item_id=(select id from bodyCheckup_itemmaster where name='立定跳远'));</t>
  </si>
  <si>
    <t>INSERT INTO bodyCheckup_itemscorestandard(periodType, lowScore, highScore, scoreDesc, color, itemDetail_id) SELECT 'GOOD', 11.5, 7.4, '', '#FF00FF', (select id from bodyCheckup_itemdetail where age=4 and sex='M' and item_id=(select id from bodyCheckup_itemmaster where name='平衡木'));</t>
  </si>
  <si>
    <t>INSERT INTO bodyCheckup_itemscorestandard(periodType, lowScore, highScore, scoreDesc, color, itemDetail_id) SELECT 'GOOD', 12.4, 8.2, '', '#FF00FF', (select id from bodyCheckup_itemdetail where age=4 and sex='F' and item_id=(select id from bodyCheckup_itemmaster where name='平衡木'));</t>
  </si>
  <si>
    <t>INSERT INTO bodyCheckup_itemscorestandard(periodType, lowScore, highScore, scoreDesc, color, itemDetail_id) SELECT 'GOOD', 7.8, 5.3, '', '#FF00FF', (select id from bodyCheckup_itemdetail where age=5 and sex='M' and item_id=(select id from bodyCheckup_itemmaster where name='平衡木'));</t>
  </si>
  <si>
    <t>INSERT INTO bodyCheckup_itemscorestandard(periodType, lowScore, highScore, scoreDesc, color, itemDetail_id) SELECT 'GOOD', 8.2, 5.8, '', '#FF00FF', (select id from bodyCheckup_itemdetail where age=5 and sex='F' and item_id=(select id from bodyCheckup_itemmaster where name='平衡木'));</t>
  </si>
  <si>
    <t>INSERT INTO bodyCheckup_itemscorestandard(periodType, lowScore, highScore, scoreDesc, color, itemDetail_id) SELECT 'GOOD', 5.3, 3.8, '', '#FF00FF', (select id from bodyCheckup_itemdetail where age=6 and sex='M' and item_id=(select id from bodyCheckup_itemmaster where name='平衡木'));</t>
  </si>
  <si>
    <t>INSERT INTO bodyCheckup_itemscorestandard(periodType, lowScore, highScore, scoreDesc, color, itemDetail_id) SELECT 'GOOD', 6.1, 4.3, '', '#FF00FF', (select id from bodyCheckup_itemdetail where age=6 and sex='F' and item_id=(select id from bodyCheckup_itemmaster where name='平衡木'));</t>
  </si>
  <si>
    <t>INSERT INTO bodyCheckup_itemscorestandard(periodType, lowScore, highScore, scoreDesc, color, itemDetail_id) SELECT 'EXCELLENT', 1500, 1700, '', '#0026FF', (select id from bodyCheckup_itemdetail where age=6 and sex='M' and item_id=(select id from bodyCheckup_itemmaster where name='肺活量'));</t>
  </si>
  <si>
    <t>INSERT INTO bodyCheckup_itemscorestandard(periodType, lowScore, highScore, scoreDesc, color, itemDetail_id) SELECT 'EXCELLENT', 1200, 1400, '', '#0026FF', (select id from bodyCheckup_itemdetail where age=6 and sex='F' and item_id=(select id from bodyCheckup_itemmaster where name='肺活量'));</t>
  </si>
  <si>
    <t>INSERT INTO bodyCheckup_itemscorestandard(periodType, lowScore, highScore, scoreDesc, color, itemDetail_id) SELECT 'EXCELLENT', 1800, 2000, '', '#0026FF', (select id from bodyCheckup_itemdetail where age=7 and sex='M' and item_id=(select id from bodyCheckup_itemmaster where name='肺活量'));</t>
  </si>
  <si>
    <t>INSERT INTO bodyCheckup_itemscorestandard(periodType, lowScore, highScore, scoreDesc, color, itemDetail_id) SELECT 'EXCELLENT', 1400, 1600, '', '#0026FF', (select id from bodyCheckup_itemdetail where age=7 and sex='F' and item_id=(select id from bodyCheckup_itemmaster where name='肺活量'));</t>
  </si>
  <si>
    <t>INSERT INTO bodyCheckup_itemscorestandard(periodType, lowScore, highScore, scoreDesc, color, itemDetail_id) SELECT 'EXCELLENT', 2100, 2300, '', '#0026FF', (select id from bodyCheckup_itemdetail where age=8 and sex='M' and item_id=(select id from bodyCheckup_itemmaster where name='肺活量'));</t>
  </si>
  <si>
    <t>INSERT INTO bodyCheckup_itemscorestandard(periodType, lowScore, highScore, scoreDesc, color, itemDetail_id) SELECT 'EXCELLENT', 1600, 1800, '', '#0026FF', (select id from bodyCheckup_itemdetail where age=8 and sex='F' and item_id=(select id from bodyCheckup_itemmaster where name='肺活量'));</t>
  </si>
  <si>
    <t>INSERT INTO bodyCheckup_itemscorestandard(periodType, lowScore, highScore, scoreDesc, color, itemDetail_id) SELECT 'EXCELLENT', 2400, 2600, '', '#0026FF', (select id from bodyCheckup_itemdetail where age=9 and sex='M' and item_id=(select id from bodyCheckup_itemmaster where name='肺活量'));</t>
  </si>
  <si>
    <t>INSERT INTO bodyCheckup_itemscorestandard(periodType, lowScore, highScore, scoreDesc, color, itemDetail_id) SELECT 'EXCELLENT', 1800, 2000, '', '#0026FF', (select id from bodyCheckup_itemdetail where age=9 and sex='F' and item_id=(select id from bodyCheckup_itemmaster where name='肺活量'));</t>
  </si>
  <si>
    <t>INSERT INTO bodyCheckup_itemscorestandard(periodType, lowScore, highScore, scoreDesc, color, itemDetail_id) SELECT 'EXCELLENT', 2700, 2900, '', '#0026FF', (select id from bodyCheckup_itemdetail where age=10 and sex='M' and item_id=(select id from bodyCheckup_itemmaster where name='肺活量'));</t>
  </si>
  <si>
    <t>INSERT INTO bodyCheckup_itemscorestandard(periodType, lowScore, highScore, scoreDesc, color, itemDetail_id) SELECT 'EXCELLENT', 2050, 2250, '', '#0026FF', (select id from bodyCheckup_itemdetail where age=10 and sex='F' and item_id=(select id from bodyCheckup_itemmaster where name='肺活量'));</t>
  </si>
  <si>
    <t>INSERT INTO bodyCheckup_itemscorestandard(periodType, lowScore, highScore, scoreDesc, color, itemDetail_id) SELECT 'EXCELLENT', 3000, 3200, '', '#0026FF', (select id from bodyCheckup_itemdetail where age=11 and sex='M' and item_id=(select id from bodyCheckup_itemmaster where name='肺活量'));</t>
  </si>
  <si>
    <t>INSERT INTO bodyCheckup_itemscorestandard(periodType, lowScore, highScore, scoreDesc, color, itemDetail_id) SELECT 'EXCELLENT', 2300, 2500, '', '#0026FF', (select id from bodyCheckup_itemdetail where age=11 and sex='F' and item_id=(select id from bodyCheckup_itemmaster where name='肺活量'));</t>
  </si>
  <si>
    <t>INSERT INTO bodyCheckup_itemscorestandard(periodType, lowScore, highScore, scoreDesc, color, itemDetail_id) SELECT 'EXCELLENT', 11.5, 14.9, '', '#0026FF', (select id from bodyCheckup_itemdetail where age=4 and sex='M' and item_id=(select id from bodyCheckup_itemmaster where name='坐位体前屈'));</t>
  </si>
  <si>
    <t>INSERT INTO bodyCheckup_itemscorestandard(periodType, lowScore, highScore, scoreDesc, color, itemDetail_id) SELECT 'EXCELLENT', 13, 15.9, '', '#0026FF', (select id from bodyCheckup_itemdetail where age=4 and sex='F' and item_id=(select id from bodyCheckup_itemmaster where name='坐位体前屈'));</t>
  </si>
  <si>
    <t>INSERT INTO bodyCheckup_itemscorestandard(periodType, lowScore, highScore, scoreDesc, color, itemDetail_id) SELECT 'EXCELLENT', 11, 14.4, '', '#0026FF', (select id from bodyCheckup_itemdetail where age=5 and sex='M' and item_id=(select id from bodyCheckup_itemmaster where name='坐位体前屈'));</t>
  </si>
  <si>
    <t>INSERT INTO bodyCheckup_itemscorestandard(periodType, lowScore, highScore, scoreDesc, color, itemDetail_id) SELECT 'EXCELLENT', 13.2, 16.6, '', '#0026FF', (select id from bodyCheckup_itemdetail where age=5 and sex='F' and item_id=(select id from bodyCheckup_itemmaster where name='坐位体前屈'));</t>
  </si>
  <si>
    <t>INSERT INTO bodyCheckup_itemscorestandard(periodType, lowScore, highScore, scoreDesc, color, itemDetail_id) SELECT 'EXCELLENT', 13, 16.1, '', '#0026FF', (select id from bodyCheckup_itemdetail where age=6 and sex='M' and item_id=(select id from bodyCheckup_itemmaster where name='坐位体前屈'));</t>
  </si>
  <si>
    <t>INSERT INTO bodyCheckup_itemscorestandard(periodType, lowScore, highScore, scoreDesc, color, itemDetail_id) SELECT 'EXCELLENT', 16, 18.6, '', '#0026FF', (select id from bodyCheckup_itemdetail where age=6 and sex='F' and item_id=(select id from bodyCheckup_itemmaster where name='坐位体前屈'));</t>
  </si>
  <si>
    <t>INSERT INTO bodyCheckup_itemscorestandard(periodType, lowScore, highScore, scoreDesc, color, itemDetail_id) SELECT 'EXCELLENT', 13.2, 16.2, '', '#0026FF', (select id from bodyCheckup_itemdetail where age=7 and sex='M' and item_id=(select id from bodyCheckup_itemmaster where name='坐位体前屈'));</t>
  </si>
  <si>
    <t>INSERT INTO bodyCheckup_itemscorestandard(periodType, lowScore, highScore, scoreDesc, color, itemDetail_id) SELECT 'EXCELLENT', 16.3, 18.9, '', '#0026FF', (select id from bodyCheckup_itemdetail where age=7 and sex='F' and item_id=(select id from bodyCheckup_itemmaster where name='坐位体前屈'));</t>
  </si>
  <si>
    <t>INSERT INTO bodyCheckup_itemscorestandard(periodType, lowScore, highScore, scoreDesc, color, itemDetail_id) SELECT 'EXCELLENT', 13.4, 16.3, '', '#0026FF', (select id from bodyCheckup_itemdetail where age=8 and sex='M' and item_id=(select id from bodyCheckup_itemmaster where name='坐位体前屈'));</t>
  </si>
  <si>
    <t>INSERT INTO bodyCheckup_itemscorestandard(periodType, lowScore, highScore, scoreDesc, color, itemDetail_id) SELECT 'EXCELLENT', 16.6, 19.2, '', '#0026FF', (select id from bodyCheckup_itemdetail where age=8 and sex='F' and item_id=(select id from bodyCheckup_itemmaster where name='坐位体前屈'));</t>
  </si>
  <si>
    <t>INSERT INTO bodyCheckup_itemscorestandard(periodType, lowScore, highScore, scoreDesc, color, itemDetail_id) SELECT 'EXCELLENT', 13.6, 16.4, '', '#0026FF', (select id from bodyCheckup_itemdetail where age=9 and sex='M' and item_id=(select id from bodyCheckup_itemmaster where name='坐位体前屈'));</t>
  </si>
  <si>
    <t>INSERT INTO bodyCheckup_itemscorestandard(periodType, lowScore, highScore, scoreDesc, color, itemDetail_id) SELECT 'EXCELLENT', 16.9, 19.5, '', '#0026FF', (select id from bodyCheckup_itemdetail where age=9 and sex='F' and item_id=(select id from bodyCheckup_itemmaster where name='坐位体前屈'));</t>
  </si>
  <si>
    <t>INSERT INTO bodyCheckup_itemscorestandard(periodType, lowScore, highScore, scoreDesc, color, itemDetail_id) SELECT 'EXCELLENT', 13.8, 16.5, '', '#0026FF', (select id from bodyCheckup_itemdetail where age=10 and sex='M' and item_id=(select id from bodyCheckup_itemmaster where name='坐位体前屈'));</t>
  </si>
  <si>
    <t>INSERT INTO bodyCheckup_itemscorestandard(periodType, lowScore, highScore, scoreDesc, color, itemDetail_id) SELECT 'EXCELLENT', 17.2, 19.8, '', '#0026FF', (select id from bodyCheckup_itemdetail where age=10 and sex='F' and item_id=(select id from bodyCheckup_itemmaster where name='坐位体前屈'));</t>
  </si>
  <si>
    <t>INSERT INTO bodyCheckup_itemscorestandard(periodType, lowScore, highScore, scoreDesc, color, itemDetail_id) SELECT 'EXCELLENT', 14, 16.6, '', '#0026FF', (select id from bodyCheckup_itemdetail where age=11 and sex='M' and item_id=(select id from bodyCheckup_itemmaster where name='坐位体前屈'));</t>
  </si>
  <si>
    <t>INSERT INTO bodyCheckup_itemscorestandard(periodType, lowScore, highScore, scoreDesc, color, itemDetail_id) SELECT 'EXCELLENT', 17.5, 19.9, '', '#0026FF', (select id from bodyCheckup_itemdetail where age=11 and sex='F' and item_id=(select id from bodyCheckup_itemmaster where name='坐位体前屈'));</t>
  </si>
  <si>
    <t>INSERT INTO bodyCheckup_itemscorestandard(periodType, lowScore, highScore, scoreDesc, color, itemDetail_id) SELECT 'EXCELLENT', 42, 48, '', '#0026FF', (select id from bodyCheckup_itemdetail where age=8 and sex='M' and item_id=(select id from bodyCheckup_itemmaster where name='仰卧起坐'));</t>
  </si>
  <si>
    <t>INSERT INTO bodyCheckup_itemscorestandard(periodType, lowScore, highScore, scoreDesc, color, itemDetail_id) SELECT 'EXCELLENT', 42, 46, '', '#0026FF', (select id from bodyCheckup_itemdetail where age=8 and sex='F' and item_id=(select id from bodyCheckup_itemmaster where name='仰卧起坐'));</t>
  </si>
  <si>
    <t>INSERT INTO bodyCheckup_itemscorestandard(periodType, lowScore, highScore, scoreDesc, color, itemDetail_id) SELECT 'EXCELLENT', 43, 49, '', '#0026FF', (select id from bodyCheckup_itemdetail where age=9 and sex='M' and item_id=(select id from bodyCheckup_itemmaster where name='仰卧起坐'));</t>
  </si>
  <si>
    <t>INSERT INTO bodyCheckup_itemscorestandard(periodType, lowScore, highScore, scoreDesc, color, itemDetail_id) SELECT 'EXCELLENT', 43, 47, '', '#0026FF', (select id from bodyCheckup_itemdetail where age=9 and sex='F' and item_id=(select id from bodyCheckup_itemmaster where name='仰卧起坐'));</t>
  </si>
  <si>
    <t>INSERT INTO bodyCheckup_itemscorestandard(periodType, lowScore, highScore, scoreDesc, color, itemDetail_id) SELECT 'EXCELLENT', 44, 50, '', '#0026FF', (select id from bodyCheckup_itemdetail where age=10 and sex='M' and item_id=(select id from bodyCheckup_itemmaster where name='仰卧起坐'));</t>
  </si>
  <si>
    <t>INSERT INTO bodyCheckup_itemscorestandard(periodType, lowScore, highScore, scoreDesc, color, itemDetail_id) SELECT 'EXCELLENT', 44, 48, '', '#0026FF', (select id from bodyCheckup_itemdetail where age=10 and sex='F' and item_id=(select id from bodyCheckup_itemmaster where name='仰卧起坐'));</t>
  </si>
  <si>
    <t>INSERT INTO bodyCheckup_itemscorestandard(periodType, lowScore, highScore, scoreDesc, color, itemDetail_id) SELECT 'EXCELLENT', 45, 51, '', '#0026FF', (select id from bodyCheckup_itemdetail where age=11 and sex='M' and item_id=(select id from bodyCheckup_itemmaster where name='仰卧起坐'));</t>
  </si>
  <si>
    <t>INSERT INTO bodyCheckup_itemscorestandard(periodType, lowScore, highScore, scoreDesc, color, itemDetail_id) SELECT 'EXCELLENT', 45, 49, '', '#0026FF', (select id from bodyCheckup_itemdetail where age=11 and sex='F' and item_id=(select id from bodyCheckup_itemmaster where name='仰卧起坐'));</t>
  </si>
  <si>
    <t>INSERT INTO bodyCheckup_itemscorestandard(periodType, lowScore, highScore, scoreDesc, color, itemDetail_id) SELECT 'EXCELLENT', 80, 95, '', '#0026FF', (select id from bodyCheckup_itemdetail where age=4 and sex='M' and item_id=(select id from bodyCheckup_itemmaster where name='立定跳远'));</t>
  </si>
  <si>
    <t>INSERT INTO bodyCheckup_itemscorestandard(periodType, lowScore, highScore, scoreDesc, color, itemDetail_id) SELECT 'EXCELLENT', 74, 89, '', '#0026FF', (select id from bodyCheckup_itemdetail where age=4 and sex='F' and item_id=(select id from bodyCheckup_itemmaster where name='立定跳远'));</t>
  </si>
  <si>
    <t>INSERT INTO bodyCheckup_itemscorestandard(periodType, lowScore, highScore, scoreDesc, color, itemDetail_id) SELECT 'EXCELLENT', 96, 100, '', '#0026FF', (select id from bodyCheckup_itemdetail where age=5 and sex='M' and item_id=(select id from bodyCheckup_itemmaster where name='立定跳远'));</t>
  </si>
  <si>
    <t>INSERT INTO bodyCheckup_itemscorestandard(periodType, lowScore, highScore, scoreDesc, color, itemDetail_id) SELECT 'EXCELLENT', 89, 102, '', '#0026FF', (select id from bodyCheckup_itemdetail where age=5 and sex='F' and item_id=(select id from bodyCheckup_itemmaster where name='立定跳远'));</t>
  </si>
  <si>
    <t>INSERT INTO bodyCheckup_itemscorestandard(periodType, lowScore, highScore, scoreDesc, color, itemDetail_id) SELECT 'EXCELLENT', 111, 127, '', '#0026FF', (select id from bodyCheckup_itemdetail where age=6 and sex='M' and item_id=(select id from bodyCheckup_itemmaster where name='立定跳远'));</t>
  </si>
  <si>
    <t>INSERT INTO bodyCheckup_itemscorestandard(periodType, lowScore, highScore, scoreDesc, color, itemDetail_id) SELECT 'EXCELLENT', 101, 116, '', '#0026FF', (select id from bodyCheckup_itemdetail where age=6 and sex='F' and item_id=(select id from bodyCheckup_itemmaster where name='立定跳远'));</t>
  </si>
  <si>
    <t>INSERT INTO bodyCheckup_itemscorestandard(periodType, lowScore, highScore, scoreDesc, color, itemDetail_id) SELECT 'EXCELLENT', 7.3, 4.9, '', '#0026FF', (select id from bodyCheckup_itemdetail where age=4 and sex='M' and item_id=(select id from bodyCheckup_itemmaster where name='平衡木'));</t>
  </si>
  <si>
    <t>INSERT INTO bodyCheckup_itemscorestandard(periodType, lowScore, highScore, scoreDesc, color, itemDetail_id) SELECT 'EXCELLENT', 8.1, 5.3, '', '#0026FF', (select id from bodyCheckup_itemdetail where age=4 and sex='F' and item_id=(select id from bodyCheckup_itemmaster where name='平衡木'));</t>
  </si>
  <si>
    <t>INSERT INTO bodyCheckup_itemscorestandard(periodType, lowScore, highScore, scoreDesc, color, itemDetail_id) SELECT 'EXCELLENT', 5.2, 4.3, '', '#0026FF', (select id from bodyCheckup_itemdetail where age=5 and sex='M' and item_id=(select id from bodyCheckup_itemmaster where name='平衡木'));</t>
  </si>
  <si>
    <t>INSERT INTO bodyCheckup_itemscorestandard(periodType, lowScore, highScore, scoreDesc, color, itemDetail_id) SELECT 'EXCELLENT', 5.7, 4.1, '', '#0026FF', (select id from bodyCheckup_itemdetail where age=5 and sex='F' and item_id=(select id from bodyCheckup_itemmaster where name='平衡木'));</t>
  </si>
  <si>
    <t>INSERT INTO bodyCheckup_itemscorestandard(periodType, lowScore, highScore, scoreDesc, color, itemDetail_id) SELECT 'EXCELLENT', 3.7, 2.7, '', '#0026FF', (select id from bodyCheckup_itemdetail where age=6 and sex='M' and item_id=(select id from bodyCheckup_itemmaster where name='平衡木'));</t>
  </si>
  <si>
    <t>INSERT INTO bodyCheckup_itemscorestandard(periodType, lowScore, highScore, scoreDesc, color, itemDetail_id) SELECT 'EXCELLENT', 4.2, 3, '', '#0026FF', (select id from bodyCheckup_itemdetail where age=6 and sex='F' and item_id=(select id from bodyCheckup_itemmaster where name='平衡木'));</t>
  </si>
  <si>
    <t>insert into bodyCheckup_itemmaster (type, name, unit, nonmemberUseYn, memberUseYn, useYn) values (2, '1分钟跳绳', '个', 'Y', 'Y', 'Y');</t>
  </si>
  <si>
    <t>INSERT INTO bodyCheckup_itemscorestandard(periodType, lowScore, highScore, scoreDesc, color, itemDetail_id) SELECT 'FAILED', 14.76, 17.93, '', '#FF001A', (select id from bodyCheckup_itemdetail where age=5 and sex='M' and item_id=(select id from bodyCheckup_itemmaster where name='体重'));</t>
  </si>
  <si>
    <t>INSERT INTO bodyCheckup_itemscorestandard(periodType, lowScore, highScore, scoreDesc, color, itemDetail_id) SELECT 'FAILED', 16.16, 19.99, '', '#FF001A', (select id from bodyCheckup_itemdetail where age=6 and sex='M' and item_id=(select id from bodyCheckup_itemmaster where name='体重'));</t>
  </si>
  <si>
    <t>INSERT INTO bodyCheckup_itemscorestandard(periodType, lowScore, highScore, scoreDesc, color, itemDetail_id) SELECT 'FAILED', 17.6, 22.45, '', '#FF001A', (select id from bodyCheckup_itemdetail where age=7 and sex='M' and item_id=(select id from bodyCheckup_itemmaster where name='体重'));</t>
  </si>
  <si>
    <t>INSERT INTO bodyCheckup_itemscorestandard(periodType, lowScore, highScore, scoreDesc, color, itemDetail_id) SELECT 'FAILED', 22.12, 30.84, '', '#FF001A', (select id from bodyCheckup_itemdetail where age=10 and sex='M' and item_id=(select id from bodyCheckup_itemmaster where name='体重'));</t>
  </si>
  <si>
    <t>INSERT INTO bodyCheckup_itemscorestandard(periodType, lowScore, highScore, scoreDesc, color, itemDetail_id) SELECT 'FAILED', 12.71, 15.31, '', '#FF001A', (select id from bodyCheckup_itemdetail where age=4 and sex='F' and item_id=(select id from bodyCheckup_itemmaster where name='体重'));</t>
  </si>
  <si>
    <t>INSERT INTO bodyCheckup_itemscorestandard(periodType, lowScore, highScore, scoreDesc, color, itemDetail_id) SELECT 'FAILED', 15.51, 19.16, '', '#FF001A', (select id from bodyCheckup_itemdetail where age=6 and sex='F' and item_id=(select id from bodyCheckup_itemmaster where name='体重'));</t>
  </si>
  <si>
    <t>INSERT INTO bodyCheckup_itemscorestandard(periodType, lowScore, highScore, scoreDesc, color, itemDetail_id) SELECT 'FAILED', 19.73, 26.08, '', '#FF001A', (select id from bodyCheckup_itemdetail where age=9 and sex='F' and item_id=(select id from bodyCheckup_itemmaster where name='体重'));</t>
  </si>
  <si>
    <t>INSERT INTO bodyCheckup_itemscorestandard(periodType, lowScore, highScore, scoreDesc, color, itemDetail_id) SELECT 'FAILED', 23.88, 33.05, '', '#FF001A', (select id from bodyCheckup_itemdetail where age=11 and sex='F' and item_id=(select id from bodyCheckup_itemmaster where name='体重'));</t>
  </si>
  <si>
    <t>INSERT INTO bodyCheckup_itemscorestandard(periodType, lowScore, highScore, scoreDesc, color, itemDetail_id) SELECT 'FAILED', 27.31, 37.41, '', '#FF001A', (select id from bodyCheckup_itemdetail where age=12 and sex='F' and item_id=(select id from bodyCheckup_itemmaster where name='体重'));</t>
  </si>
  <si>
    <t>INSERT INTO bodyCheckup_itemscorestandard(periodType, lowScore, highScore, scoreDesc, color, itemDetail_id) SELECT 'PASS', 15.77, 17.66, '', '#00FF59', (select id from bodyCheckup_itemdetail where age=4 and sex='M' and item_id=(select id from bodyCheckup_itemmaster where name='体重'));</t>
  </si>
  <si>
    <t>INSERT INTO bodyCheckup_itemscorestandard(periodType, lowScore, highScore, scoreDesc, color, itemDetail_id) SELECT 'PASS', 17.94, 20.22, '', '#00FF59', (select id from bodyCheckup_itemdetail where age=5 and sex='M' and item_id=(select id from bodyCheckup_itemmaster where name='体重'));</t>
  </si>
  <si>
    <t>INSERT INTO bodyCheckup_itemscorestandard(periodType, lowScore, highScore, scoreDesc, color, itemDetail_id) SELECT 'PASS', 20, 22.79, '', '#00FF59', (select id from bodyCheckup_itemdetail where age=6 and sex='M' and item_id=(select id from bodyCheckup_itemmaster where name='体重'));</t>
  </si>
  <si>
    <t>INSERT INTO bodyCheckup_itemscorestandard(periodType, lowScore, highScore, scoreDesc, color, itemDetail_id) SELECT 'PASS', 22.46, 26.06, '', '#00FF59', (select id from bodyCheckup_itemdetail where age=7 and sex='M' and item_id=(select id from bodyCheckup_itemmaster where name='体重'));</t>
  </si>
  <si>
    <t>INSERT INTO bodyCheckup_itemscorestandard(periodType, lowScore, highScore, scoreDesc, color, itemDetail_id) SELECT 'PASS', 30.85, 37.53, '', '#00FF59', (select id from bodyCheckup_itemdetail where age=10 and sex='M' and item_id=(select id from bodyCheckup_itemmaster where name='体重'));</t>
  </si>
  <si>
    <t>INSERT INTO bodyCheckup_itemscorestandard(periodType, lowScore, highScore, scoreDesc, color, itemDetail_id) SELECT 'PASS', 15.32, 17.18, '', '#00FF59', (select id from bodyCheckup_itemdetail where age=4 and sex='F' and item_id=(select id from bodyCheckup_itemmaster where name='体重'));</t>
  </si>
  <si>
    <t>INSERT INTO bodyCheckup_itemscorestandard(periodType, lowScore, highScore, scoreDesc, color, itemDetail_id) SELECT 'PASS', 19.17, 21.82, '', '#00FF59', (select id from bodyCheckup_itemdetail where age=6 and sex='F' and item_id=(select id from bodyCheckup_itemmaster where name='体重'));</t>
  </si>
  <si>
    <t>INSERT INTO bodyCheckup_itemscorestandard(periodType, lowScore, highScore, scoreDesc, color, itemDetail_id) SELECT 'PASS', 23.51, 27.41, '', '#00FF59', (select id from bodyCheckup_itemdetail where age=8 and sex='F' and item_id=(select id from bodyCheckup_itemmaster where name='体重'));</t>
  </si>
  <si>
    <t>INSERT INTO bodyCheckup_itemscorestandard(periodType, lowScore, highScore, scoreDesc, color, itemDetail_id) SELECT 'PASS', 26.09, 30.85, '', '#00FF59', (select id from bodyCheckup_itemdetail where age=9 and sex='F' and item_id=(select id from bodyCheckup_itemmaster where name='体重'));</t>
  </si>
  <si>
    <t>INSERT INTO bodyCheckup_itemscorestandard(periodType, lowScore, highScore, scoreDesc, color, itemDetail_id) SELECT 'PASS', 29.19, 35.09, '', '#00FF59', (select id from bodyCheckup_itemdetail where age=10 and sex='F' and item_id=(select id from bodyCheckup_itemmaster where name='体重'));</t>
  </si>
  <si>
    <t>INSERT INTO bodyCheckup_itemscorestandard(periodType, lowScore, highScore, scoreDesc, color, itemDetail_id) SELECT 'PASS', 33.06, 40.1, '', '#00FF59', (select id from bodyCheckup_itemdetail where age=11 and sex='F' and item_id=(select id from bodyCheckup_itemmaster where name='体重'));</t>
  </si>
  <si>
    <t>INSERT INTO bodyCheckup_itemscorestandard(periodType, lowScore, highScore, scoreDesc, color, itemDetail_id) SELECT 'PASS', 37.42, 45.16, '', '#00FF59', (select id from bodyCheckup_itemdetail where age=12 and sex='F' and item_id=(select id from bodyCheckup_itemmaster where name='体重'));</t>
  </si>
  <si>
    <t>INSERT INTO bodyCheckup_itemscorestandard(periodType, lowScore, highScore, scoreDesc, color, itemDetail_id) SELECT 'GOOD', 17.67, 19.84, '', '#FF00FF', (select id from bodyCheckup_itemdetail where age=4 and sex='M' and item_id=(select id from bodyCheckup_itemmaster where name='体重'));</t>
  </si>
  <si>
    <t>INSERT INTO bodyCheckup_itemscorestandard(periodType, lowScore, highScore, scoreDesc, color, itemDetail_id) SELECT 'GOOD', 22.8, 26.18, '', '#FF00FF', (select id from bodyCheckup_itemdetail where age=6 and sex='M' and item_id=(select id from bodyCheckup_itemmaster where name='体重'));</t>
  </si>
  <si>
    <t>INSERT INTO bodyCheckup_itemscorestandard(periodType, lowScore, highScore, scoreDesc, color, itemDetail_id) SELECT 'GOOD', 26.07, 30.57, '', '#FF00FF', (select id from bodyCheckup_itemdetail where age=7 and sex='M' and item_id=(select id from bodyCheckup_itemmaster where name='体重'));</t>
  </si>
  <si>
    <t>INSERT INTO bodyCheckup_itemscorestandard(periodType, lowScore, highScore, scoreDesc, color, itemDetail_id) SELECT 'GOOD', 37.54, 46.35, '', '#FF00FF', (select id from bodyCheckup_itemdetail where age=10 and sex='M' and item_id=(select id from bodyCheckup_itemmaster where name='体重'));</t>
  </si>
  <si>
    <t>INSERT INTO bodyCheckup_itemscorestandard(periodType, lowScore, highScore, scoreDesc, color, itemDetail_id) SELECT 'GOOD', 42.02, 51.96, '', '#FF00FF', (select id from bodyCheckup_itemdetail where age=11 and sex='M' and item_id=(select id from bodyCheckup_itemmaster where name='体重'));</t>
  </si>
  <si>
    <t>INSERT INTO bodyCheckup_itemscorestandard(periodType, lowScore, highScore, scoreDesc, color, itemDetail_id) SELECT 'GOOD', 47.41, 58.5, '', '#FF00FF', (select id from bodyCheckup_itemdetail where age=12 and sex='M' and item_id=(select id from bodyCheckup_itemmaster where name='体重'));</t>
  </si>
  <si>
    <t>INSERT INTO bodyCheckup_itemscorestandard(periodType, lowScore, highScore, scoreDesc, color, itemDetail_id) SELECT 'GOOD', 17.19, 19.37, '', '#FF00FF', (select id from bodyCheckup_itemdetail where age=4 and sex='F' and item_id=(select id from bodyCheckup_itemmaster where name='体重'));</t>
  </si>
  <si>
    <t>INSERT INTO bodyCheckup_itemscorestandard(periodType, lowScore, highScore, scoreDesc, color, itemDetail_id) SELECT 'GOOD', 21.83, 25.01, '', '#FF00FF', (select id from bodyCheckup_itemdetail where age=6 and sex='F' and item_id=(select id from bodyCheckup_itemmaster where name='体重'));</t>
  </si>
  <si>
    <t>INSERT INTO bodyCheckup_itemscorestandard(periodType, lowScore, highScore, scoreDesc, color, itemDetail_id) SELECT 'GOOD', 24.41, 28.31, '', '#FF00FF', (select id from bodyCheckup_itemdetail where age=7 and sex='F' and item_id=(select id from bodyCheckup_itemmaster where name='体重'));</t>
  </si>
  <si>
    <t>INSERT INTO bodyCheckup_itemscorestandard(periodType, lowScore, highScore, scoreDesc, color, itemDetail_id) SELECT 'GOOD', 27.42, 32.25, '', '#FF00FF', (select id from bodyCheckup_itemdetail where age=8 and sex='F' and item_id=(select id from bodyCheckup_itemmaster where name='体重'));</t>
  </si>
  <si>
    <t>INSERT INTO bodyCheckup_itemscorestandard(periodType, lowScore, highScore, scoreDesc, color, itemDetail_id) SELECT 'GOOD', 30.86, 36.92, '', '#FF00FF', (select id from bodyCheckup_itemdetail where age=9 and sex='F' and item_id=(select id from bodyCheckup_itemmaster where name='体重'));</t>
  </si>
  <si>
    <t>INSERT INTO bodyCheckup_itemscorestandard(periodType, lowScore, highScore, scoreDesc, color, itemDetail_id) SELECT 'GOOD', 35.1, 42.78, '', '#FF00FF', (select id from bodyCheckup_itemdetail where age=10 and sex='F' and item_id=(select id from bodyCheckup_itemmaster where name='体重'));</t>
  </si>
  <si>
    <t>INSERT INTO bodyCheckup_itemscorestandard(periodType, lowScore, highScore, scoreDesc, color, itemDetail_id) SELECT 'GOOD', 40.11, 49.44, '', '#FF00FF', (select id from bodyCheckup_itemdetail where age=11 and sex='F' and item_id=(select id from bodyCheckup_itemmaster where name='体重'));</t>
  </si>
  <si>
    <t>INSERT INTO bodyCheckup_itemscorestandard(periodType, lowScore, highScore, scoreDesc, color, itemDetail_id) SELECT 'GOOD', 45.17, 55.38, '', '#FF00FF', (select id from bodyCheckup_itemdetail where age=12 and sex='F' and item_id=(select id from bodyCheckup_itemmaster where name='体重'));</t>
  </si>
  <si>
    <t>INSERT INTO bodyCheckup_itemscorestandard(periodType, lowScore, highScore, scoreDesc, color, itemDetail_id) SELECT 'EXCELLENT', 26.19, 31.74, '', '#0026FF', (select id from bodyCheckup_itemdetail where age=6 and sex='M' and item_id=(select id from bodyCheckup_itemmaster where name='体重'));</t>
  </si>
  <si>
    <t>INSERT INTO bodyCheckup_itemscorestandard(periodType, lowScore, highScore, scoreDesc, color, itemDetail_id) SELECT 'EXCELLENT', 30.58, 38.11, '', '#0026FF', (select id from bodyCheckup_itemdetail where age=7 and sex='M' and item_id=(select id from bodyCheckup_itemmaster where name='体重'));</t>
  </si>
  <si>
    <t>INSERT INTO bodyCheckup_itemscorestandard(periodType, lowScore, highScore, scoreDesc, color, itemDetail_id) SELECT 'EXCELLENT', 46.36, 61.45, '', '#0026FF', (select id from bodyCheckup_itemdetail where age=10 and sex='M' and item_id=(select id from bodyCheckup_itemmaster where name='体重'));</t>
  </si>
  <si>
    <t>INSERT INTO bodyCheckup_itemscorestandard(periodType, lowScore, highScore, scoreDesc, color, itemDetail_id) SELECT 'EXCELLENT', 51.97, 68.83, '', '#0026FF', (select id from bodyCheckup_itemdetail where age=11 and sex='M' and item_id=(select id from bodyCheckup_itemmaster where name='体重'));</t>
  </si>
  <si>
    <t>INSERT INTO bodyCheckup_itemscorestandard(periodType, lowScore, highScore, scoreDesc, color, itemDetail_id) SELECT 'EXCELLENT', 58.51, 77.05, '', '#0026FF', (select id from bodyCheckup_itemdetail where age=12 and sex='M' and item_id=(select id from bodyCheckup_itemmaster where name='体重'));</t>
  </si>
  <si>
    <t>INSERT INTO bodyCheckup_itemscorestandard(periodType, lowScore, highScore, scoreDesc, color, itemDetail_id) SELECT 'EXCELLENT', 19.38, 22.89, '', '#0026FF', (select id from bodyCheckup_itemdetail where age=4 and sex='F' and item_id=(select id from bodyCheckup_itemmaster where name='体重'));</t>
  </si>
  <si>
    <t>INSERT INTO bodyCheckup_itemscorestandard(periodType, lowScore, highScore, scoreDesc, color, itemDetail_id) SELECT 'EXCELLENT', 25.02, 30.21, '', '#0026FF', (select id from bodyCheckup_itemdetail where age=6 and sex='F' and item_id=(select id from bodyCheckup_itemmaster where name='体重'));</t>
  </si>
  <si>
    <t>INSERT INTO bodyCheckup_itemscorestandard(periodType, lowScore, highScore, scoreDesc, color, itemDetail_id) SELECT 'EXCELLENT', 28.32, 34.74, '', '#0026FF', (select id from bodyCheckup_itemdetail where age=7 and sex='F' and item_id=(select id from bodyCheckup_itemmaster where name='体重'));</t>
  </si>
  <si>
    <t>INSERT INTO bodyCheckup_itemscorestandard(periodType, lowScore, highScore, scoreDesc, color, itemDetail_id) SELECT 'EXCELLENT', 36.93, 47.13, '', '#0026FF', (select id from bodyCheckup_itemdetail where age=9 and sex='F' and item_id=(select id from bodyCheckup_itemmaster where name='体重'));</t>
  </si>
  <si>
    <t>INSERT INTO bodyCheckup_itemscorestandard(periodType, lowScore, highScore, scoreDesc, color, itemDetail_id) SELECT 'EXCELLENT', 49.45, 65.47, '', '#0026FF', (select id from bodyCheckup_itemdetail where age=11 and sex='F' and item_id=(select id from bodyCheckup_itemmaster where name='体重'));</t>
  </si>
  <si>
    <t>INSERT INTO bodyCheckup_itemscorestandard(periodType, lowScore, highScore, scoreDesc, color, itemDetail_id) SELECT 'FAILED', 92.4, 98.3, '', '#FF001A', (select id from bodyCheckup_itemdetail where age=4 and sex='M' and item_id=(select id from bodyCheckup_itemmaster where name='身高'));</t>
  </si>
  <si>
    <t>INSERT INTO bodyCheckup_itemscorestandard(periodType, lowScore, highScore, scoreDesc, color, itemDetail_id) SELECT 'FAILED', 104.1, 110.9, '', '#FF001A', (select id from bodyCheckup_itemdetail where age=6 and sex='M' and item_id=(select id from bodyCheckup_itemmaster where name='身高'));</t>
  </si>
  <si>
    <t>INSERT INTO bodyCheckup_itemscorestandard(periodType, lowScore, highScore, scoreDesc, color, itemDetail_id) SELECT 'FAILED', 114, 122, '', '#FF001A', (select id from bodyCheckup_itemdetail where age=8 and sex='M' and item_id=(select id from bodyCheckup_itemmaster where name='身高'));</t>
  </si>
  <si>
    <t>INSERT INTO bodyCheckup_itemscorestandard(periodType, lowScore, highScore, scoreDesc, color, itemDetail_id) SELECT 'FAILED', 118.2, 126.8, '', '#FF001A', (select id from bodyCheckup_itemdetail where age=9 and sex='M' and item_id=(select id from bodyCheckup_itemmaster where name='身高'));</t>
  </si>
  <si>
    <t>INSERT INTO bodyCheckup_itemscorestandard(periodType, lowScore, highScore, scoreDesc, color, itemDetail_id) SELECT 'FAILED', 121.8, 131, '', '#FF001A', (select id from bodyCheckup_itemdetail where age=10 and sex='M' and item_id=(select id from bodyCheckup_itemmaster where name='身高'));</t>
  </si>
  <si>
    <t>INSERT INTO bodyCheckup_itemscorestandard(periodType, lowScore, highScore, scoreDesc, color, itemDetail_id) SELECT 'FAILED', 107.8, 115.2, '', '#FF001A', (select id from bodyCheckup_itemdetail where age=7 and sex='F' and item_id=(select id from bodyCheckup_itemmaster where name='身高'));</t>
  </si>
  <si>
    <t>INSERT INTO bodyCheckup_itemscorestandard(periodType, lowScore, highScore, scoreDesc, color, itemDetail_id) SELECT 'FAILED', 116.9, 125.5, '', '#FF001A', (select id from bodyCheckup_itemdetail where age=9 and sex='F' and item_id=(select id from bodyCheckup_itemmaster where name='身高'));</t>
  </si>
  <si>
    <t>INSERT INTO bodyCheckup_itemscorestandard(periodType, lowScore, highScore, scoreDesc, color, itemDetail_id) SELECT 'PASS', 98.4, 102.2, '', '#00FF59', (select id from bodyCheckup_itemdetail where age=4 and sex='M' and item_id=(select id from bodyCheckup_itemmaster where name='身高'));</t>
  </si>
  <si>
    <t>INSERT INTO bodyCheckup_itemscorestandard(periodType, lowScore, highScore, scoreDesc, color, itemDetail_id) SELECT 'PASS', 105, 109.2, '', '#00FF59', (select id from bodyCheckup_itemdetail where age=5 and sex='M' and item_id=(select id from bodyCheckup_itemmaster where name='身高'));</t>
  </si>
  <si>
    <t>INSERT INTO bodyCheckup_itemscorestandard(periodType, lowScore, highScore, scoreDesc, color, itemDetail_id) SELECT 'PASS', 111, 115.4, '', '#00FF59', (select id from bodyCheckup_itemdetail where age=6 and sex='M' and item_id=(select id from bodyCheckup_itemmaster where name='身高'));</t>
  </si>
  <si>
    <t>INSERT INTO bodyCheckup_itemscorestandard(periodType, lowScore, highScore, scoreDesc, color, itemDetail_id) SELECT 'PASS', 116.6, 121.5, '', '#00FF59', (select id from bodyCheckup_itemdetail where age=7 and sex='M' and item_id=(select id from bodyCheckup_itemmaster where name='身高'));</t>
  </si>
  <si>
    <t>INSERT INTO bodyCheckup_itemscorestandard(periodType, lowScore, highScore, scoreDesc, color, itemDetail_id) SELECT 'PASS', 122.1, 127.3, '', '#00FF59', (select id from bodyCheckup_itemdetail where age=8 and sex='M' and item_id=(select id from bodyCheckup_itemmaster where name='身高'));</t>
  </si>
  <si>
    <t>INSERT INTO bodyCheckup_itemscorestandard(periodType, lowScore, highScore, scoreDesc, color, itemDetail_id) SELECT 'PASS', 126.9, 132.5, '', '#00FF59', (select id from bodyCheckup_itemdetail where age=9 and sex='M' and item_id=(select id from bodyCheckup_itemmaster where name='身高'));</t>
  </si>
  <si>
    <t>INSERT INTO bodyCheckup_itemscorestandard(periodType, lowScore, highScore, scoreDesc, color, itemDetail_id) SELECT 'PASS', 131.1, 137.1, '', '#00FF59', (select id from bodyCheckup_itemdetail where age=10 and sex='M' and item_id=(select id from bodyCheckup_itemmaster where name='身高'));</t>
  </si>
  <si>
    <t>INSERT INTO bodyCheckup_itemscorestandard(periodType, lowScore, highScore, scoreDesc, color, itemDetail_id) SELECT 'PASS', 135.5, 142, '', '#00FF59', (select id from bodyCheckup_itemdetail where age=11 and sex='M' and item_id=(select id from bodyCheckup_itemmaster where name='身高'));</t>
  </si>
  <si>
    <t>INSERT INTO bodyCheckup_itemscorestandard(periodType, lowScore, highScore, scoreDesc, color, itemDetail_id) SELECT 'PASS', 141, 148.3, '', '#00FF59', (select id from bodyCheckup_itemdetail where age=12 and sex='M' and item_id=(select id from bodyCheckup_itemmaster where name='身高'));</t>
  </si>
  <si>
    <t>INSERT INTO bodyCheckup_itemscorestandard(periodType, lowScore, highScore, scoreDesc, color, itemDetail_id) SELECT 'PASS', 97.4, 101.2, '', '#00FF59', (select id from bodyCheckup_itemdetail where age=4 and sex='F' and item_id=(select id from bodyCheckup_itemmaster where name='身高'));</t>
  </si>
  <si>
    <t>INSERT INTO bodyCheckup_itemscorestandard(periodType, lowScore, highScore, scoreDesc, color, itemDetail_id) SELECT 'PASS', 104, 108.1, '', '#00FF59', (select id from bodyCheckup_itemdetail where age=5 and sex='F' and item_id=(select id from bodyCheckup_itemmaster where name='身高'));</t>
  </si>
  <si>
    <t>INSERT INTO bodyCheckup_itemscorestandard(periodType, lowScore, highScore, scoreDesc, color, itemDetail_id) SELECT 'PASS', 109.9, 114.3, '', '#00FF59', (select id from bodyCheckup_itemdetail where age=6 and sex='F' and item_id=(select id from bodyCheckup_itemmaster where name='身高'));</t>
  </si>
  <si>
    <t>INSERT INTO bodyCheckup_itemscorestandard(periodType, lowScore, highScore, scoreDesc, color, itemDetail_id) SELECT 'PASS', 115.3, 120.1, '', '#00FF59', (select id from bodyCheckup_itemdetail where age=7 and sex='F' and item_id=(select id from bodyCheckup_itemmaster where name='身高'));</t>
  </si>
  <si>
    <t>INSERT INTO bodyCheckup_itemscorestandard(periodType, lowScore, highScore, scoreDesc, color, itemDetail_id) SELECT 'PASS', 120.6, 125.8, '', '#00FF59', (select id from bodyCheckup_itemdetail where age=8 and sex='F' and item_id=(select id from bodyCheckup_itemmaster where name='身高'));</t>
  </si>
  <si>
    <t>INSERT INTO bodyCheckup_itemscorestandard(periodType, lowScore, highScore, scoreDesc, color, itemDetail_id) SELECT 'PASS', 125.6, 131.2, '', '#00FF59', (select id from bodyCheckup_itemdetail where age=9 and sex='F' and item_id=(select id from bodyCheckup_itemmaster where name='身高'));</t>
  </si>
  <si>
    <t>INSERT INTO bodyCheckup_itemscorestandard(periodType, lowScore, highScore, scoreDesc, color, itemDetail_id) SELECT 'PASS', 130.8, 137, '', '#00FF59', (select id from bodyCheckup_itemdetail where age=10 and sex='F' and item_id=(select id from bodyCheckup_itemmaster where name='身高'));</t>
  </si>
  <si>
    <t>INSERT INTO bodyCheckup_itemscorestandard(periodType, lowScore, highScore, scoreDesc, color, itemDetail_id) SELECT 'PASS', 136.8, 143.3, '', '#00FF59', (select id from bodyCheckup_itemdetail where age=11 and sex='F' and item_id=(select id from bodyCheckup_itemmaster where name='身高'));</t>
  </si>
  <si>
    <t>INSERT INTO bodyCheckup_itemscorestandard(periodType, lowScore, highScore, scoreDesc, color, itemDetail_id) SELECT 'PASS', 142.8, 149.2, '', '#00FF59', (select id from bodyCheckup_itemdetail where age=12 and sex='F' and item_id=(select id from bodyCheckup_itemmaster where name='身高'));</t>
  </si>
  <si>
    <t>INSERT INTO bodyCheckup_itemscorestandard(periodType, lowScore, highScore, scoreDesc, color, itemDetail_id) SELECT 'GOOD', 102.3, 106.2, '', '#FF00FF', (select id from bodyCheckup_itemdetail where age=4 and sex='M' and item_id=(select id from bodyCheckup_itemmaster where name='身高'));</t>
  </si>
  <si>
    <t>INSERT INTO bodyCheckup_itemscorestandard(periodType, lowScore, highScore, scoreDesc, color, itemDetail_id) SELECT 'GOOD', 109.3, 113.5, '', '#FF00FF', (select id from bodyCheckup_itemdetail where age=5 and sex='M' and item_id=(select id from bodyCheckup_itemmaster where name='身高'));</t>
  </si>
  <si>
    <t>INSERT INTO bodyCheckup_itemscorestandard(periodType, lowScore, highScore, scoreDesc, color, itemDetail_id) SELECT 'GOOD', 115.5, 120.1, '', '#FF00FF', (select id from bodyCheckup_itemdetail where age=6 and sex='M' and item_id=(select id from bodyCheckup_itemmaster where name='身高'));</t>
  </si>
  <si>
    <t>INSERT INTO bodyCheckup_itemscorestandard(periodType, lowScore, highScore, scoreDesc, color, itemDetail_id) SELECT 'GOOD', 121.6, 126.6, '', '#FF00FF', (select id from bodyCheckup_itemdetail where age=7 and sex='M' and item_id=(select id from bodyCheckup_itemmaster where name='身高'));</t>
  </si>
  <si>
    <t>INSERT INTO bodyCheckup_itemscorestandard(periodType, lowScore, highScore, scoreDesc, color, itemDetail_id) SELECT 'GOOD', 127.4, 132.8, '', '#FF00FF', (select id from bodyCheckup_itemdetail where age=8 and sex='M' and item_id=(select id from bodyCheckup_itemmaster where name='身高'));</t>
  </si>
  <si>
    <t>INSERT INTO bodyCheckup_itemscorestandard(periodType, lowScore, highScore, scoreDesc, color, itemDetail_id) SELECT 'GOOD', 132.6, 138.3, '', '#FF00FF', (select id from bodyCheckup_itemdetail where age=9 and sex='M' and item_id=(select id from bodyCheckup_itemmaster where name='身高'));</t>
  </si>
  <si>
    <t>INSERT INTO bodyCheckup_itemscorestandard(periodType, lowScore, highScore, scoreDesc, color, itemDetail_id) SELECT 'GOOD', 137.2, 143.3, '', '#FF00FF', (select id from bodyCheckup_itemdetail where age=10 and sex='M' and item_id=(select id from bodyCheckup_itemmaster where name='身高'));</t>
  </si>
  <si>
    <t>INSERT INTO bodyCheckup_itemscorestandard(periodType, lowScore, highScore, scoreDesc, color, itemDetail_id) SELECT 'GOOD', 142.1, 148.7, '', '#FF00FF', (select id from bodyCheckup_itemdetail where age=11 and sex='M' and item_id=(select id from bodyCheckup_itemmaster where name='身高'));</t>
  </si>
  <si>
    <t>INSERT INTO bodyCheckup_itemscorestandard(periodType, lowScore, highScore, scoreDesc, color, itemDetail_id) SELECT 'GOOD', 148.4, 155.7, '', '#FF00FF', (select id from bodyCheckup_itemdetail where age=12 and sex='M' and item_id=(select id from bodyCheckup_itemmaster where name='身高'));</t>
  </si>
  <si>
    <t>INSERT INTO bodyCheckup_itemscorestandard(periodType, lowScore, highScore, scoreDesc, color, itemDetail_id) SELECT 'GOOD', 101.3, 105.1, '', '#FF00FF', (select id from bodyCheckup_itemdetail where age=4 and sex='F' and item_id=(select id from bodyCheckup_itemmaster where name='身高'));</t>
  </si>
  <si>
    <t>INSERT INTO bodyCheckup_itemscorestandard(periodType, lowScore, highScore, scoreDesc, color, itemDetail_id) SELECT 'GOOD', 108.2, 112.4, '', '#FF00FF', (select id from bodyCheckup_itemdetail where age=5 and sex='F' and item_id=(select id from bodyCheckup_itemmaster where name='身高'));</t>
  </si>
  <si>
    <t>INSERT INTO bodyCheckup_itemscorestandard(periodType, lowScore, highScore, scoreDesc, color, itemDetail_id) SELECT 'GOOD', 114.4, 118.9, '', '#FF00FF', (select id from bodyCheckup_itemdetail where age=6 and sex='F' and item_id=(select id from bodyCheckup_itemmaster where name='身高'));</t>
  </si>
  <si>
    <t>INSERT INTO bodyCheckup_itemscorestandard(periodType, lowScore, highScore, scoreDesc, color, itemDetail_id) SELECT 'GOOD', 120.2, 125.1, '', '#FF00FF', (select id from bodyCheckup_itemdetail where age=7 and sex='F' and item_id=(select id from bodyCheckup_itemmaster where name='身高'));</t>
  </si>
  <si>
    <t>INSERT INTO bodyCheckup_itemscorestandard(periodType, lowScore, highScore, scoreDesc, color, itemDetail_id) SELECT 'GOOD', 125.9, 131.2, '', '#FF00FF', (select id from bodyCheckup_itemdetail where age=8 and sex='F' and item_id=(select id from bodyCheckup_itemmaster where name='身高'));</t>
  </si>
  <si>
    <t>INSERT INTO bodyCheckup_itemscorestandard(periodType, lowScore, highScore, scoreDesc, color, itemDetail_id) SELECT 'GOOD', 131.3, 137, '', '#FF00FF', (select id from bodyCheckup_itemdetail where age=9 and sex='F' and item_id=(select id from bodyCheckup_itemmaster where name='身高'));</t>
  </si>
  <si>
    <t>INSERT INTO bodyCheckup_itemscorestandard(periodType, lowScore, highScore, scoreDesc, color, itemDetail_id) SELECT 'GOOD', 137.1, 143.3, '', '#FF00FF', (select id from bodyCheckup_itemdetail where age=10 and sex='F' and item_id=(select id from bodyCheckup_itemmaster where name='身高'));</t>
  </si>
  <si>
    <t>INSERT INTO bodyCheckup_itemscorestandard(periodType, lowScore, highScore, scoreDesc, color, itemDetail_id) SELECT 'GOOD', 143.4, 150, '', '#FF00FF', (select id from bodyCheckup_itemdetail where age=11 and sex='F' and item_id=(select id from bodyCheckup_itemmaster where name='身高'));</t>
  </si>
  <si>
    <t>INSERT INTO bodyCheckup_itemscorestandard(periodType, lowScore, highScore, scoreDesc, color, itemDetail_id) SELECT 'GOOD', 149.3, 155.6, '', '#FF00FF', (select id from bodyCheckup_itemdetail where age=12 and sex='F' and item_id=(select id from bodyCheckup_itemmaster where name='身高'));</t>
  </si>
  <si>
    <t>INSERT INTO bodyCheckup_itemscorestandard(periodType, lowScore, highScore, scoreDesc, color, itemDetail_id) SELECT 'EXCELLENT', 106.3, 112.3, '', '#0026FF', (select id from bodyCheckup_itemdetail where age=4 and sex='M' and item_id=(select id from bodyCheckup_itemmaster where name='身高'));</t>
  </si>
  <si>
    <t>INSERT INTO bodyCheckup_itemscorestandard(periodType, lowScore, highScore, scoreDesc, color, itemDetail_id) SELECT 'EXCELLENT', 113.6, 120.1, '', '#0026FF', (select id from bodyCheckup_itemdetail where age=5 and sex='M' and item_id=(select id from bodyCheckup_itemmaster where name='身高'));</t>
  </si>
  <si>
    <t>INSERT INTO bodyCheckup_itemscorestandard(periodType, lowScore, highScore, scoreDesc, color, itemDetail_id) SELECT 'EXCELLENT', 120.2, 127.1, '', '#0026FF', (select id from bodyCheckup_itemdetail where age=6 and sex='M' and item_id=(select id from bodyCheckup_itemmaster where name='身高'));</t>
  </si>
  <si>
    <t>INSERT INTO bodyCheckup_itemscorestandard(periodType, lowScore, highScore, scoreDesc, color, itemDetail_id) SELECT 'EXCELLENT', 126.7, 134.2, '', '#0026FF', (select id from bodyCheckup_itemdetail where age=7 and sex='M' and item_id=(select id from bodyCheckup_itemmaster where name='身高'));</t>
  </si>
  <si>
    <t>INSERT INTO bodyCheckup_itemscorestandard(periodType, lowScore, highScore, scoreDesc, color, itemDetail_id) SELECT 'EXCELLENT', 132.9, 141, '', '#0026FF', (select id from bodyCheckup_itemdetail where age=8 and sex='M' and item_id=(select id from bodyCheckup_itemmaster where name='身高'));</t>
  </si>
  <si>
    <t>INSERT INTO bodyCheckup_itemscorestandard(periodType, lowScore, highScore, scoreDesc, color, itemDetail_id) SELECT 'EXCELLENT', 138.4, 147, '', '#0026FF', (select id from bodyCheckup_itemdetail where age=9 and sex='M' and item_id=(select id from bodyCheckup_itemmaster where name='身高'));</t>
  </si>
  <si>
    <t>INSERT INTO bodyCheckup_itemscorestandard(periodType, lowScore, highScore, scoreDesc, color, itemDetail_id) SELECT 'EXCELLENT', 143.4, 152.6, '', '#0026FF', (select id from bodyCheckup_itemdetail where age=10 and sex='M' and item_id=(select id from bodyCheckup_itemmaster where name='身高'));</t>
  </si>
  <si>
    <t>INSERT INTO bodyCheckup_itemscorestandard(periodType, lowScore, highScore, scoreDesc, color, itemDetail_id) SELECT 'EXCELLENT', 148.8, 158.9, '', '#0026FF', (select id from bodyCheckup_itemdetail where age=11 and sex='M' and item_id=(select id from bodyCheckup_itemmaster where name='身高'));</t>
  </si>
  <si>
    <t>INSERT INTO bodyCheckup_itemscorestandard(periodType, lowScore, highScore, scoreDesc, color, itemDetail_id) SELECT 'EXCELLENT', 155.8, 166.9, '', '#0026FF', (select id from bodyCheckup_itemdetail where age=12 and sex='M' and item_id=(select id from bodyCheckup_itemmaster where name='身高'));</t>
  </si>
  <si>
    <t>INSERT INTO bodyCheckup_itemscorestandard(periodType, lowScore, highScore, scoreDesc, color, itemDetail_id) SELECT 'EXCELLENT', 105.2, 110.9, '', '#0026FF', (select id from bodyCheckup_itemdetail where age=4 and sex='F' and item_id=(select id from bodyCheckup_itemmaster where name='身高'));</t>
  </si>
  <si>
    <t>INSERT INTO bodyCheckup_itemscorestandard(periodType, lowScore, highScore, scoreDesc, color, itemDetail_id) SELECT 'EXCELLENT', 112.5, 118.8, '', '#0026FF', (select id from bodyCheckup_itemdetail where age=5 and sex='F' and item_id=(select id from bodyCheckup_itemmaster where name='身高'));</t>
  </si>
  <si>
    <t>INSERT INTO bodyCheckup_itemscorestandard(periodType, lowScore, highScore, scoreDesc, color, itemDetail_id) SELECT 'EXCELLENT', 119, 125.8, '', '#0026FF', (select id from bodyCheckup_itemdetail where age=6 and sex='F' and item_id=(select id from bodyCheckup_itemmaster where name='身高'));</t>
  </si>
  <si>
    <t>INSERT INTO bodyCheckup_itemscorestandard(periodType, lowScore, highScore, scoreDesc, color, itemDetail_id) SELECT 'EXCELLENT', 125.2, 132.7, '', '#0026FF', (select id from bodyCheckup_itemdetail where age=7 and sex='F' and item_id=(select id from bodyCheckup_itemmaster where name='身高'));</t>
  </si>
  <si>
    <t>INSERT INTO bodyCheckup_itemscorestandard(periodType, lowScore, highScore, scoreDesc, color, itemDetail_id) SELECT 'EXCELLENT', 131.3, 139.3, '', '#0026FF', (select id from bodyCheckup_itemdetail where age=8 and sex='F' and item_id=(select id from bodyCheckup_itemmaster where name='身高'));</t>
  </si>
  <si>
    <t>INSERT INTO bodyCheckup_itemscorestandard(periodType, lowScore, highScore, scoreDesc, color, itemDetail_id) SELECT 'EXCELLENT', 137.1, 145.7, '', '#0026FF', (select id from bodyCheckup_itemdetail where age=9 and sex='F' and item_id=(select id from bodyCheckup_itemmaster where name='身高'));</t>
  </si>
  <si>
    <t>INSERT INTO bodyCheckup_itemscorestandard(periodType, lowScore, highScore, scoreDesc, color, itemDetail_id) SELECT 'EXCELLENT', 143.4, 152.7, '', '#0026FF', (select id from bodyCheckup_itemdetail where age=10 and sex='F' and item_id=(select id from bodyCheckup_itemmaster where name='身高'));</t>
  </si>
  <si>
    <t>INSERT INTO bodyCheckup_itemscorestandard(periodType, lowScore, highScore, scoreDesc, color, itemDetail_id) SELECT 'EXCELLENT', 150.1, 160, '', '#0026FF', (select id from bodyCheckup_itemdetail where age=11 and sex='F' and item_id=(select id from bodyCheckup_itemmaster where name='身高'));</t>
  </si>
  <si>
    <t>INSERT INTO bodyCheckup_itemscorestandard(periodType, lowScore, highScore, scoreDesc, color, itemDetail_id) SELECT 'EXCELLENT', 155.7, 165.2, '', '#0026FF', (select id from bodyCheckup_itemdetail where age=12 and sex='F' and item_id=(select id from bodyCheckup_itemmaster where name='身高'));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</si>
</sst>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303133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5" zoomScaleNormal="85" workbookViewId="0">
      <selection activeCell="M3" sqref="M3"/>
    </sheetView>
  </sheetViews>
  <sheetFormatPr defaultRowHeight="13.5" x14ac:dyDescent="0.15"/>
  <cols>
    <col min="1" max="1" width="9.75" customWidth="1"/>
    <col min="2" max="4" width="12.25" customWidth="1"/>
    <col min="5" max="5" width="14.5" customWidth="1"/>
    <col min="6" max="6" width="14" customWidth="1"/>
    <col min="7" max="7" width="16.625" customWidth="1"/>
    <col min="8" max="8" width="22.125" customWidth="1"/>
    <col min="10" max="10" width="14" customWidth="1"/>
    <col min="11" max="11" width="12.875" customWidth="1"/>
    <col min="12" max="12" width="15.75" customWidth="1"/>
  </cols>
  <sheetData>
    <row r="1" spans="1:7" ht="18.75" x14ac:dyDescent="0.15">
      <c r="A1" s="1" t="s">
        <v>1</v>
      </c>
      <c r="B1" s="2" t="s">
        <v>2</v>
      </c>
      <c r="C1" s="2" t="s">
        <v>45</v>
      </c>
      <c r="D1" s="2" t="s">
        <v>3</v>
      </c>
      <c r="E1" s="2" t="s">
        <v>4</v>
      </c>
      <c r="F1" s="2" t="s">
        <v>5</v>
      </c>
    </row>
    <row r="2" spans="1:7" x14ac:dyDescent="0.15">
      <c r="A2" t="s">
        <v>6</v>
      </c>
      <c r="B2" t="s">
        <v>7</v>
      </c>
      <c r="C2" t="s">
        <v>46</v>
      </c>
      <c r="D2" t="s">
        <v>8</v>
      </c>
      <c r="E2" t="s">
        <v>9</v>
      </c>
      <c r="F2" t="s">
        <v>10</v>
      </c>
      <c r="G2" t="str">
        <f>"insert into bodyCheckup_itemmaster (type, name, unit, nonmemberUseYn, memberUseYn, useYn) values ("&amp;IF(A2="体质类",1,2)&amp;", '"&amp;TRIM(B2)&amp;"', '"&amp;TRIM(C2)&amp;"', '"&amp;D2&amp;"', '"&amp;E2&amp;"', '"&amp;F2&amp;"');"</f>
        <v>insert into bodyCheckup_itemmaster (type, name, unit, nonmemberUseYn, memberUseYn, useYn) values (1, '身高', 'cm', 'Y', 'Y', 'Y');</v>
      </c>
    </row>
    <row r="3" spans="1:7" x14ac:dyDescent="0.15">
      <c r="A3" t="s">
        <v>6</v>
      </c>
      <c r="B3" t="s">
        <v>11</v>
      </c>
      <c r="C3" t="s">
        <v>47</v>
      </c>
      <c r="D3" t="s">
        <v>12</v>
      </c>
      <c r="E3" t="s">
        <v>13</v>
      </c>
      <c r="F3" t="s">
        <v>8</v>
      </c>
      <c r="G3" t="str">
        <f t="shared" ref="G3:G11" si="0">"insert into bodyCheckup_itemmaster (type, name, unit, nonmemberUseYn, memberUseYn, useYn) values ("&amp;IF(A3="体质类",1,2)&amp;", '"&amp;TRIM(B3)&amp;"', '"&amp;TRIM(C3)&amp;"', '"&amp;D3&amp;"', '"&amp;E3&amp;"', '"&amp;F3&amp;"');"</f>
        <v>insert into bodyCheckup_itemmaster (type, name, unit, nonmemberUseYn, memberUseYn, useYn) values (1, '体重', 'kg', 'Y', 'Y', 'Y');</v>
      </c>
    </row>
    <row r="4" spans="1:7" x14ac:dyDescent="0.15">
      <c r="A4" t="s">
        <v>14</v>
      </c>
      <c r="B4" t="s">
        <v>21</v>
      </c>
      <c r="C4" t="s">
        <v>48</v>
      </c>
      <c r="D4" t="s">
        <v>19</v>
      </c>
      <c r="E4" t="s">
        <v>19</v>
      </c>
      <c r="F4" t="s">
        <v>19</v>
      </c>
      <c r="G4" t="str">
        <f t="shared" si="0"/>
        <v>insert into bodyCheckup_itemmaster (type, name, unit, nonmemberUseYn, memberUseYn, useYn) values (2, '肺活量', 'ml', 'Y', 'Y', 'Y');</v>
      </c>
    </row>
    <row r="5" spans="1:7" x14ac:dyDescent="0.15">
      <c r="A5" t="s">
        <v>14</v>
      </c>
      <c r="B5" t="s">
        <v>22</v>
      </c>
      <c r="C5" t="s">
        <v>169</v>
      </c>
      <c r="D5" t="s">
        <v>19</v>
      </c>
      <c r="E5" t="s">
        <v>19</v>
      </c>
      <c r="F5" t="s">
        <v>19</v>
      </c>
      <c r="G5" t="str">
        <f t="shared" si="0"/>
        <v>insert into bodyCheckup_itemmaster (type, name, unit, nonmemberUseYn, memberUseYn, useYn) values (2, '平衡木', '秒', 'Y', 'Y', 'Y');</v>
      </c>
    </row>
    <row r="6" spans="1:7" x14ac:dyDescent="0.15">
      <c r="A6" t="s">
        <v>14</v>
      </c>
      <c r="B6" t="s">
        <v>23</v>
      </c>
      <c r="C6" t="s">
        <v>46</v>
      </c>
      <c r="D6" t="s">
        <v>19</v>
      </c>
      <c r="E6" t="s">
        <v>19</v>
      </c>
      <c r="F6" t="s">
        <v>19</v>
      </c>
      <c r="G6" t="str">
        <f t="shared" si="0"/>
        <v>insert into bodyCheckup_itemmaster (type, name, unit, nonmemberUseYn, memberUseYn, useYn) values (2, '坐位体前屈', 'cm', 'Y', 'Y', 'Y');</v>
      </c>
    </row>
    <row r="7" spans="1:7" x14ac:dyDescent="0.15">
      <c r="A7" t="s">
        <v>17</v>
      </c>
      <c r="B7" t="s">
        <v>25</v>
      </c>
      <c r="C7" t="s">
        <v>49</v>
      </c>
      <c r="D7" t="s">
        <v>19</v>
      </c>
      <c r="E7" t="s">
        <v>19</v>
      </c>
      <c r="F7" t="s">
        <v>19</v>
      </c>
      <c r="G7" t="str">
        <f t="shared" si="0"/>
        <v>insert into bodyCheckup_itemmaster (type, name, unit, nonmemberUseYn, memberUseYn, useYn) values (2, '立定跳远', 'cm', 'Y', 'Y', 'Y');</v>
      </c>
    </row>
    <row r="8" spans="1:7" x14ac:dyDescent="0.15">
      <c r="A8" t="s">
        <v>17</v>
      </c>
      <c r="B8" t="s">
        <v>24</v>
      </c>
      <c r="C8" t="s">
        <v>50</v>
      </c>
      <c r="D8" t="s">
        <v>19</v>
      </c>
      <c r="E8" t="s">
        <v>19</v>
      </c>
      <c r="F8" t="s">
        <v>19</v>
      </c>
      <c r="G8" t="str">
        <f t="shared" si="0"/>
        <v>insert into bodyCheckup_itemmaster (type, name, unit, nonmemberUseYn, memberUseYn, useYn) values (2, '仰卧起坐', '次', 'Y', 'Y', 'Y');</v>
      </c>
    </row>
    <row r="9" spans="1:7" x14ac:dyDescent="0.15">
      <c r="A9" t="s">
        <v>17</v>
      </c>
      <c r="B9" t="s">
        <v>20</v>
      </c>
      <c r="C9" t="s">
        <v>169</v>
      </c>
      <c r="D9" t="s">
        <v>19</v>
      </c>
      <c r="E9" t="s">
        <v>19</v>
      </c>
      <c r="F9" t="s">
        <v>19</v>
      </c>
      <c r="G9" t="str">
        <f t="shared" si="0"/>
        <v>insert into bodyCheckup_itemmaster (type, name, unit, nonmemberUseYn, memberUseYn, useYn) values (2, '50米折返跑', '秒', 'Y', 'Y', 'Y');</v>
      </c>
    </row>
    <row r="10" spans="1:7" x14ac:dyDescent="0.15">
      <c r="A10" t="s">
        <v>17</v>
      </c>
      <c r="B10" t="s">
        <v>52</v>
      </c>
      <c r="C10" t="s">
        <v>169</v>
      </c>
      <c r="D10" t="s">
        <v>19</v>
      </c>
      <c r="E10" t="s">
        <v>19</v>
      </c>
      <c r="F10" t="s">
        <v>19</v>
      </c>
      <c r="G10" t="str">
        <f t="shared" si="0"/>
        <v>insert into bodyCheckup_itemmaster (type, name, unit, nonmemberUseYn, memberUseYn, useYn) values (2, '10米折返跑', '秒', 'Y', 'Y', 'Y');</v>
      </c>
    </row>
    <row r="11" spans="1:7" x14ac:dyDescent="0.15">
      <c r="A11" t="s">
        <v>17</v>
      </c>
      <c r="B11" t="s">
        <v>55</v>
      </c>
      <c r="C11" t="s">
        <v>51</v>
      </c>
      <c r="D11" t="s">
        <v>19</v>
      </c>
      <c r="E11" t="s">
        <v>19</v>
      </c>
      <c r="F11" t="s">
        <v>19</v>
      </c>
      <c r="G11" t="str">
        <f t="shared" si="0"/>
        <v>insert into bodyCheckup_itemmaster (type, name, unit, nonmemberUseYn, memberUseYn, useYn) values (2, '1分钟跳绳', '个', 'Y', 'Y', 'Y');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zoomScale="70" zoomScaleNormal="70" workbookViewId="0">
      <selection activeCell="Z22" sqref="Z22:Z39"/>
    </sheetView>
  </sheetViews>
  <sheetFormatPr defaultRowHeight="13.5" x14ac:dyDescent="0.15"/>
  <cols>
    <col min="15" max="15" width="10" customWidth="1"/>
  </cols>
  <sheetData>
    <row r="1" spans="1:27" x14ac:dyDescent="0.15">
      <c r="I1" t="s">
        <v>37</v>
      </c>
      <c r="J1" t="s">
        <v>41</v>
      </c>
      <c r="K1" t="s">
        <v>38</v>
      </c>
      <c r="L1" t="s">
        <v>42</v>
      </c>
      <c r="M1" t="s">
        <v>39</v>
      </c>
      <c r="N1" t="s">
        <v>43</v>
      </c>
      <c r="O1" t="s">
        <v>40</v>
      </c>
      <c r="P1" t="s">
        <v>44</v>
      </c>
    </row>
    <row r="2" spans="1:27" x14ac:dyDescent="0.15">
      <c r="I2" s="4" t="s">
        <v>34</v>
      </c>
      <c r="J2" s="4"/>
      <c r="K2" s="4" t="s">
        <v>29</v>
      </c>
      <c r="L2" s="4"/>
      <c r="M2" s="4" t="s">
        <v>35</v>
      </c>
      <c r="N2" s="4"/>
      <c r="O2" s="4" t="s">
        <v>36</v>
      </c>
      <c r="P2" s="4"/>
    </row>
    <row r="3" spans="1:27" x14ac:dyDescent="0.15">
      <c r="A3" t="s">
        <v>7</v>
      </c>
      <c r="B3">
        <v>4</v>
      </c>
      <c r="C3" t="s">
        <v>18</v>
      </c>
      <c r="D3">
        <v>96.3</v>
      </c>
      <c r="E3">
        <v>100.2</v>
      </c>
      <c r="F3">
        <v>104.1</v>
      </c>
      <c r="G3">
        <v>108.2</v>
      </c>
      <c r="I3">
        <f>D3-(E3-D3)</f>
        <v>92.399999999999991</v>
      </c>
      <c r="J3">
        <f>ROUND((D3+E3)/2,1)</f>
        <v>98.3</v>
      </c>
      <c r="K3">
        <f>J3+0.1</f>
        <v>98.399999999999991</v>
      </c>
      <c r="L3">
        <f>ROUND((E3+F3)/2,1)</f>
        <v>102.2</v>
      </c>
      <c r="M3">
        <f>L3+0.1</f>
        <v>102.3</v>
      </c>
      <c r="N3">
        <f>ROUND((F3+G3)/2,1)</f>
        <v>106.2</v>
      </c>
      <c r="O3">
        <f>N3+0.1</f>
        <v>106.3</v>
      </c>
      <c r="P3">
        <f>G3+(G3-F3)</f>
        <v>112.30000000000001</v>
      </c>
      <c r="R3" t="str">
        <f>"insert into bodyCheckup_itemdetail (item_id, age, sex, staDate, endDate, value) select id, "&amp;B3&amp;", "&amp;IF(C3="男", "'M'", "'F'")&amp;", date('now'), '2999-12-31', 0 from bodyCheckup_itemmaster where name='"&amp;TRIM(A3)&amp;"';"</f>
        <v>insert into bodyCheckup_itemdetail (item_id, age, sex, staDate, endDate, value) select id, 4, 'M', date('now'), '2999-12-31', 0 from bodyCheckup_itemmaster where name='身高';</v>
      </c>
      <c r="S3" t="s">
        <v>171</v>
      </c>
      <c r="T3" t="str">
        <f>"INSERT INTO bodyCheckup_itemscorestandard(periodType, lowScore, highScore, scoreDesc, color, itemDetail_id) SELECT '"&amp;I$1&amp;"', "&amp;I3&amp;", "&amp;J3&amp;", '', '"&amp;J$1&amp;"',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'FAILED', 92.4, 98.3, '', '#FF001A', (select id from bodyCheckup_itemdetail where age=4 and sex='M' and item_id=(select id from bodyCheckup_itemmaster where name='身高'));</v>
      </c>
      <c r="U3" t="s">
        <v>0</v>
      </c>
      <c r="V3" t="str">
        <f>"INSERT INTO bodyCheckup_itemscorestandard(periodType, lowScore, highScore, scoreDesc, color, itemDetail_id) SELECT '"&amp;K$1&amp;"', "&amp;K3&amp;", "&amp;L3&amp;", '', '"&amp;L$1&amp;"',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'PASS', 98.4, 102.2, '', '#00FF59', (select id from bodyCheckup_itemdetail where age=4 and sex='M' and item_id=(select id from bodyCheckup_itemmaster where name='身高'));</v>
      </c>
      <c r="W3" t="s">
        <v>0</v>
      </c>
      <c r="X3" t="str">
        <f>"INSERT INTO bodyCheckup_itemscorestandard(periodType, lowScore, highScore, scoreDesc, color, itemDetail_id) SELECT '"&amp;M$1&amp;"', "&amp;M3&amp;", "&amp;N3&amp;", '', '"&amp;N$1&amp;"',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'GOOD', 102.3, 106.2, '', '#FF00FF', (select id from bodyCheckup_itemdetail where age=4 and sex='M' and item_id=(select id from bodyCheckup_itemmaster where name='身高'));</v>
      </c>
      <c r="Y3" t="s">
        <v>0</v>
      </c>
      <c r="Z3" t="str">
        <f>"INSERT INTO bodyCheckup_itemscorestandard(periodType, lowScore, highScore, scoreDesc, color, itemDetail_id) SELECT '"&amp;O$1&amp;"', "&amp;O3&amp;", "&amp;P3&amp;", '', '"&amp;P$1&amp;"',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'EXCELLENT', 106.3, 112.3, '', '#0026FF', (select id from bodyCheckup_itemdetail where age=4 and sex='M' and item_id=(select id from bodyCheckup_itemmaster where name='身高'));</v>
      </c>
      <c r="AA3" t="s">
        <v>0</v>
      </c>
    </row>
    <row r="4" spans="1:27" x14ac:dyDescent="0.15">
      <c r="A4" t="s">
        <v>7</v>
      </c>
      <c r="B4">
        <v>5</v>
      </c>
      <c r="C4" t="s">
        <v>18</v>
      </c>
      <c r="D4">
        <v>102.8</v>
      </c>
      <c r="E4">
        <v>107</v>
      </c>
      <c r="F4">
        <v>111.3</v>
      </c>
      <c r="G4">
        <v>115.7</v>
      </c>
      <c r="I4">
        <f t="shared" ref="I4:I39" si="0">D4-(E4-D4)</f>
        <v>98.6</v>
      </c>
      <c r="J4">
        <f t="shared" ref="J4:J39" si="1">ROUND((D4+E4)/2,1)</f>
        <v>104.9</v>
      </c>
      <c r="K4">
        <f t="shared" ref="K4:K39" si="2">J4+0.1</f>
        <v>105</v>
      </c>
      <c r="L4">
        <f t="shared" ref="L4:L39" si="3">ROUND((E4+F4)/2,1)</f>
        <v>109.2</v>
      </c>
      <c r="M4">
        <f t="shared" ref="M4:M39" si="4">L4+0.1</f>
        <v>109.3</v>
      </c>
      <c r="N4">
        <f t="shared" ref="N4:N39" si="5">ROUND((F4+G4)/2,1)</f>
        <v>113.5</v>
      </c>
      <c r="O4">
        <f t="shared" ref="O4:O39" si="6">N4+0.1</f>
        <v>113.6</v>
      </c>
      <c r="P4">
        <f t="shared" ref="P4:P39" si="7">G4+(G4-F4)</f>
        <v>120.10000000000001</v>
      </c>
      <c r="R4" t="str">
        <f t="shared" ref="R4:R39" si="8">"insert into bodyCheckup_itemdetail (item_id, age, sex, staDate, endDate, value) select id, "&amp;B4&amp;", "&amp;IF(C4="男", "'M'", "'F'")&amp;", date('now'), '2999-12-31', 0 from bodyCheckup_itemmaster where name='"&amp;TRIM(A4)&amp;"';"</f>
        <v>insert into bodyCheckup_itemdetail (item_id, age, sex, staDate, endDate, value) select id, 5, 'M', date('now'), '2999-12-31', 0 from bodyCheckup_itemmaster where name='身高';</v>
      </c>
      <c r="S4" t="s">
        <v>171</v>
      </c>
      <c r="T4" t="str">
        <f t="shared" ref="T4:T39" si="9">"INSERT INTO bodyCheckup_itemscorestandard(periodType, lowScore, highScore, scoreDesc, color, itemDetail_id) SELECT '"&amp;I$1&amp;"', "&amp;I4&amp;", "&amp;J4&amp;", '', '"&amp;J$1&amp;"', (select id from bodyCheckup_itemdetail where age="&amp;$B4&amp;" and sex='"&amp;IF($C4="男", "M", "F")&amp;"' and item_id=(select id from bodyCheckup_itemmaster where name='"&amp;$A4&amp;"'));"</f>
        <v>INSERT INTO bodyCheckup_itemscorestandard(periodType, lowScore, highScore, scoreDesc, color, itemDetail_id) SELECT 'FAILED', 98.6, 104.9, '', '#FF001A', (select id from bodyCheckup_itemdetail where age=5 and sex='M' and item_id=(select id from bodyCheckup_itemmaster where name='身高'));</v>
      </c>
      <c r="U4" t="s">
        <v>0</v>
      </c>
      <c r="V4" t="str">
        <f t="shared" ref="V4:V39" si="10">"INSERT INTO bodyCheckup_itemscorestandard(periodType, lowScore, highScore, scoreDesc, color, itemDetail_id) SELECT '"&amp;K$1&amp;"', "&amp;K4&amp;", "&amp;L4&amp;", '', '"&amp;L$1&amp;"', (select id from bodyCheckup_itemdetail where age="&amp;$B4&amp;" and sex='"&amp;IF($C4="男", "M", "F")&amp;"' and item_id=(select id from bodyCheckup_itemmaster where name='"&amp;$A4&amp;"'));"</f>
        <v>INSERT INTO bodyCheckup_itemscorestandard(periodType, lowScore, highScore, scoreDesc, color, itemDetail_id) SELECT 'PASS', 105, 109.2, '', '#00FF59', (select id from bodyCheckup_itemdetail where age=5 and sex='M' and item_id=(select id from bodyCheckup_itemmaster where name='身高'));</v>
      </c>
      <c r="W4" t="s">
        <v>0</v>
      </c>
      <c r="X4" t="str">
        <f t="shared" ref="X4:X39" si="11">"INSERT INTO bodyCheckup_itemscorestandard(periodType, lowScore, highScore, scoreDesc, color, itemDetail_id) SELECT '"&amp;M$1&amp;"', "&amp;M4&amp;", "&amp;N4&amp;", '', '"&amp;N$1&amp;"', (select id from bodyCheckup_itemdetail where age="&amp;$B4&amp;" and sex='"&amp;IF($C4="男", "M", "F")&amp;"' and item_id=(select id from bodyCheckup_itemmaster where name='"&amp;$A4&amp;"'));"</f>
        <v>INSERT INTO bodyCheckup_itemscorestandard(periodType, lowScore, highScore, scoreDesc, color, itemDetail_id) SELECT 'GOOD', 109.3, 113.5, '', '#FF00FF', (select id from bodyCheckup_itemdetail where age=5 and sex='M' and item_id=(select id from bodyCheckup_itemmaster where name='身高'));</v>
      </c>
      <c r="Y4" t="s">
        <v>0</v>
      </c>
      <c r="Z4" t="str">
        <f t="shared" ref="Z4:Z39" si="12">"INSERT INTO bodyCheckup_itemscorestandard(periodType, lowScore, highScore, scoreDesc, color, itemDetail_id) SELECT '"&amp;O$1&amp;"', "&amp;O4&amp;", "&amp;P4&amp;", '', '"&amp;P$1&amp;"', (select id from bodyCheckup_itemdetail where age="&amp;$B4&amp;" and sex='"&amp;IF($C4="男", "M", "F")&amp;"' and item_id=(select id from bodyCheckup_itemmaster where name='"&amp;$A4&amp;"'));"</f>
        <v>INSERT INTO bodyCheckup_itemscorestandard(periodType, lowScore, highScore, scoreDesc, color, itemDetail_id) SELECT 'EXCELLENT', 113.6, 120.1, '', '#0026FF', (select id from bodyCheckup_itemdetail where age=5 and sex='M' and item_id=(select id from bodyCheckup_itemmaster where name='身高'));</v>
      </c>
      <c r="AA4" t="s">
        <v>0</v>
      </c>
    </row>
    <row r="5" spans="1:27" x14ac:dyDescent="0.15">
      <c r="A5" t="s">
        <v>7</v>
      </c>
      <c r="B5">
        <v>6</v>
      </c>
      <c r="C5" t="s">
        <v>18</v>
      </c>
      <c r="D5">
        <v>108.6</v>
      </c>
      <c r="E5">
        <v>113.1</v>
      </c>
      <c r="F5">
        <v>117.7</v>
      </c>
      <c r="G5">
        <v>122.4</v>
      </c>
      <c r="I5">
        <f t="shared" si="0"/>
        <v>104.1</v>
      </c>
      <c r="J5">
        <f t="shared" si="1"/>
        <v>110.9</v>
      </c>
      <c r="K5">
        <f t="shared" si="2"/>
        <v>111</v>
      </c>
      <c r="L5">
        <f t="shared" si="3"/>
        <v>115.4</v>
      </c>
      <c r="M5">
        <f t="shared" si="4"/>
        <v>115.5</v>
      </c>
      <c r="N5">
        <f t="shared" si="5"/>
        <v>120.1</v>
      </c>
      <c r="O5">
        <f t="shared" si="6"/>
        <v>120.19999999999999</v>
      </c>
      <c r="P5">
        <f t="shared" si="7"/>
        <v>127.10000000000001</v>
      </c>
      <c r="R5" t="str">
        <f t="shared" si="8"/>
        <v>insert into bodyCheckup_itemdetail (item_id, age, sex, staDate, endDate, value) select id, 6, 'M', date('now'), '2999-12-31', 0 from bodyCheckup_itemmaster where name='身高';</v>
      </c>
      <c r="S5" t="s">
        <v>171</v>
      </c>
      <c r="T5" t="str">
        <f t="shared" si="9"/>
        <v>INSERT INTO bodyCheckup_itemscorestandard(periodType, lowScore, highScore, scoreDesc, color, itemDetail_id) SELECT 'FAILED', 104.1, 110.9, '', '#FF001A', (select id from bodyCheckup_itemdetail where age=6 and sex='M' and item_id=(select id from bodyCheckup_itemmaster where name='身高'));</v>
      </c>
      <c r="U5" t="s">
        <v>0</v>
      </c>
      <c r="V5" t="str">
        <f t="shared" si="10"/>
        <v>INSERT INTO bodyCheckup_itemscorestandard(periodType, lowScore, highScore, scoreDesc, color, itemDetail_id) SELECT 'PASS', 111, 115.4, '', '#00FF59', (select id from bodyCheckup_itemdetail where age=6 and sex='M' and item_id=(select id from bodyCheckup_itemmaster where name='身高'));</v>
      </c>
      <c r="W5" t="s">
        <v>0</v>
      </c>
      <c r="X5" t="str">
        <f t="shared" si="11"/>
        <v>INSERT INTO bodyCheckup_itemscorestandard(periodType, lowScore, highScore, scoreDesc, color, itemDetail_id) SELECT 'GOOD', 115.5, 120.1, '', '#FF00FF', (select id from bodyCheckup_itemdetail where age=6 and sex='M' and item_id=(select id from bodyCheckup_itemmaster where name='身高'));</v>
      </c>
      <c r="Y5" t="s">
        <v>0</v>
      </c>
      <c r="Z5" t="str">
        <f t="shared" si="12"/>
        <v>INSERT INTO bodyCheckup_itemscorestandard(periodType, lowScore, highScore, scoreDesc, color, itemDetail_id) SELECT 'EXCELLENT', 120.2, 127.1, '', '#0026FF', (select id from bodyCheckup_itemdetail where age=6 and sex='M' and item_id=(select id from bodyCheckup_itemmaster where name='身高'));</v>
      </c>
      <c r="AA5" t="s">
        <v>0</v>
      </c>
    </row>
    <row r="6" spans="1:27" x14ac:dyDescent="0.15">
      <c r="A6" t="s">
        <v>7</v>
      </c>
      <c r="B6">
        <v>7</v>
      </c>
      <c r="C6" t="s">
        <v>18</v>
      </c>
      <c r="D6">
        <v>114</v>
      </c>
      <c r="E6">
        <v>119</v>
      </c>
      <c r="F6">
        <v>124</v>
      </c>
      <c r="G6">
        <v>129.1</v>
      </c>
      <c r="I6">
        <f t="shared" si="0"/>
        <v>109</v>
      </c>
      <c r="J6">
        <f t="shared" si="1"/>
        <v>116.5</v>
      </c>
      <c r="K6">
        <f t="shared" si="2"/>
        <v>116.6</v>
      </c>
      <c r="L6">
        <f t="shared" si="3"/>
        <v>121.5</v>
      </c>
      <c r="M6">
        <f t="shared" si="4"/>
        <v>121.6</v>
      </c>
      <c r="N6">
        <f t="shared" si="5"/>
        <v>126.6</v>
      </c>
      <c r="O6">
        <f t="shared" si="6"/>
        <v>126.69999999999999</v>
      </c>
      <c r="P6">
        <f t="shared" si="7"/>
        <v>134.19999999999999</v>
      </c>
      <c r="R6" t="str">
        <f t="shared" si="8"/>
        <v>insert into bodyCheckup_itemdetail (item_id, age, sex, staDate, endDate, value) select id, 7, 'M', date('now'), '2999-12-31', 0 from bodyCheckup_itemmaster where name='身高';</v>
      </c>
      <c r="S6" t="s">
        <v>171</v>
      </c>
      <c r="T6" t="str">
        <f t="shared" si="9"/>
        <v>INSERT INTO bodyCheckup_itemscorestandard(periodType, lowScore, highScore, scoreDesc, color, itemDetail_id) SELECT 'FAILED', 109, 116.5, '', '#FF001A', (select id from bodyCheckup_itemdetail where age=7 and sex='M' and item_id=(select id from bodyCheckup_itemmaster where name='身高'));</v>
      </c>
      <c r="U6" t="s">
        <v>0</v>
      </c>
      <c r="V6" t="str">
        <f t="shared" si="10"/>
        <v>INSERT INTO bodyCheckup_itemscorestandard(periodType, lowScore, highScore, scoreDesc, color, itemDetail_id) SELECT 'PASS', 116.6, 121.5, '', '#00FF59', (select id from bodyCheckup_itemdetail where age=7 and sex='M' and item_id=(select id from bodyCheckup_itemmaster where name='身高'));</v>
      </c>
      <c r="W6" t="s">
        <v>0</v>
      </c>
      <c r="X6" t="str">
        <f t="shared" si="11"/>
        <v>INSERT INTO bodyCheckup_itemscorestandard(periodType, lowScore, highScore, scoreDesc, color, itemDetail_id) SELECT 'GOOD', 121.6, 126.6, '', '#FF00FF', (select id from bodyCheckup_itemdetail where age=7 and sex='M' and item_id=(select id from bodyCheckup_itemmaster where name='身高'));</v>
      </c>
      <c r="Y6" t="s">
        <v>0</v>
      </c>
      <c r="Z6" t="str">
        <f t="shared" si="12"/>
        <v>INSERT INTO bodyCheckup_itemscorestandard(periodType, lowScore, highScore, scoreDesc, color, itemDetail_id) SELECT 'EXCELLENT', 126.7, 134.2, '', '#0026FF', (select id from bodyCheckup_itemdetail where age=7 and sex='M' and item_id=(select id from bodyCheckup_itemmaster where name='身高'));</v>
      </c>
      <c r="AA6" t="s">
        <v>0</v>
      </c>
    </row>
    <row r="7" spans="1:27" x14ac:dyDescent="0.15">
      <c r="A7" t="s">
        <v>7</v>
      </c>
      <c r="B7">
        <v>8</v>
      </c>
      <c r="C7" t="s">
        <v>18</v>
      </c>
      <c r="D7">
        <v>119.3</v>
      </c>
      <c r="E7">
        <v>124.6</v>
      </c>
      <c r="F7">
        <v>130</v>
      </c>
      <c r="G7">
        <v>135.5</v>
      </c>
      <c r="I7">
        <f t="shared" si="0"/>
        <v>114</v>
      </c>
      <c r="J7">
        <f t="shared" si="1"/>
        <v>122</v>
      </c>
      <c r="K7">
        <f t="shared" si="2"/>
        <v>122.1</v>
      </c>
      <c r="L7">
        <f t="shared" si="3"/>
        <v>127.3</v>
      </c>
      <c r="M7">
        <f t="shared" si="4"/>
        <v>127.39999999999999</v>
      </c>
      <c r="N7">
        <f t="shared" si="5"/>
        <v>132.80000000000001</v>
      </c>
      <c r="O7">
        <f t="shared" si="6"/>
        <v>132.9</v>
      </c>
      <c r="P7">
        <f t="shared" si="7"/>
        <v>141</v>
      </c>
      <c r="R7" t="str">
        <f t="shared" si="8"/>
        <v>insert into bodyCheckup_itemdetail (item_id, age, sex, staDate, endDate, value) select id, 8, 'M', date('now'), '2999-12-31', 0 from bodyCheckup_itemmaster where name='身高';</v>
      </c>
      <c r="S7" t="s">
        <v>171</v>
      </c>
      <c r="T7" t="str">
        <f t="shared" si="9"/>
        <v>INSERT INTO bodyCheckup_itemscorestandard(periodType, lowScore, highScore, scoreDesc, color, itemDetail_id) SELECT 'FAILED', 114, 122, '', '#FF001A', (select id from bodyCheckup_itemdetail where age=8 and sex='M' and item_id=(select id from bodyCheckup_itemmaster where name='身高'));</v>
      </c>
      <c r="U7" t="s">
        <v>0</v>
      </c>
      <c r="V7" t="str">
        <f t="shared" si="10"/>
        <v>INSERT INTO bodyCheckup_itemscorestandard(periodType, lowScore, highScore, scoreDesc, color, itemDetail_id) SELECT 'PASS', 122.1, 127.3, '', '#00FF59', (select id from bodyCheckup_itemdetail where age=8 and sex='M' and item_id=(select id from bodyCheckup_itemmaster where name='身高'));</v>
      </c>
      <c r="W7" t="s">
        <v>0</v>
      </c>
      <c r="X7" t="str">
        <f t="shared" si="11"/>
        <v>INSERT INTO bodyCheckup_itemscorestandard(periodType, lowScore, highScore, scoreDesc, color, itemDetail_id) SELECT 'GOOD', 127.4, 132.8, '', '#FF00FF', (select id from bodyCheckup_itemdetail where age=8 and sex='M' and item_id=(select id from bodyCheckup_itemmaster where name='身高'));</v>
      </c>
      <c r="Y7" t="s">
        <v>0</v>
      </c>
      <c r="Z7" t="str">
        <f t="shared" si="12"/>
        <v>INSERT INTO bodyCheckup_itemscorestandard(periodType, lowScore, highScore, scoreDesc, color, itemDetail_id) SELECT 'EXCELLENT', 132.9, 141, '', '#0026FF', (select id from bodyCheckup_itemdetail where age=8 and sex='M' and item_id=(select id from bodyCheckup_itemmaster where name='身高'));</v>
      </c>
      <c r="AA7" t="s">
        <v>0</v>
      </c>
    </row>
    <row r="8" spans="1:27" x14ac:dyDescent="0.15">
      <c r="A8" t="s">
        <v>7</v>
      </c>
      <c r="B8">
        <v>9</v>
      </c>
      <c r="C8" t="s">
        <v>18</v>
      </c>
      <c r="D8">
        <v>123.9</v>
      </c>
      <c r="E8">
        <v>129.6</v>
      </c>
      <c r="F8">
        <v>135.4</v>
      </c>
      <c r="G8">
        <v>141.19999999999999</v>
      </c>
      <c r="I8">
        <f t="shared" si="0"/>
        <v>118.20000000000002</v>
      </c>
      <c r="J8">
        <f t="shared" si="1"/>
        <v>126.8</v>
      </c>
      <c r="K8">
        <f t="shared" si="2"/>
        <v>126.89999999999999</v>
      </c>
      <c r="L8">
        <f t="shared" si="3"/>
        <v>132.5</v>
      </c>
      <c r="M8">
        <f t="shared" si="4"/>
        <v>132.6</v>
      </c>
      <c r="N8">
        <f t="shared" si="5"/>
        <v>138.30000000000001</v>
      </c>
      <c r="O8">
        <f t="shared" si="6"/>
        <v>138.4</v>
      </c>
      <c r="P8">
        <f t="shared" si="7"/>
        <v>146.99999999999997</v>
      </c>
      <c r="R8" t="str">
        <f t="shared" si="8"/>
        <v>insert into bodyCheckup_itemdetail (item_id, age, sex, staDate, endDate, value) select id, 9, 'M', date('now'), '2999-12-31', 0 from bodyCheckup_itemmaster where name='身高';</v>
      </c>
      <c r="S8" t="s">
        <v>171</v>
      </c>
      <c r="T8" t="str">
        <f t="shared" si="9"/>
        <v>INSERT INTO bodyCheckup_itemscorestandard(periodType, lowScore, highScore, scoreDesc, color, itemDetail_id) SELECT 'FAILED', 118.2, 126.8, '', '#FF001A', (select id from bodyCheckup_itemdetail where age=9 and sex='M' and item_id=(select id from bodyCheckup_itemmaster where name='身高'));</v>
      </c>
      <c r="U8" t="s">
        <v>0</v>
      </c>
      <c r="V8" t="str">
        <f t="shared" si="10"/>
        <v>INSERT INTO bodyCheckup_itemscorestandard(periodType, lowScore, highScore, scoreDesc, color, itemDetail_id) SELECT 'PASS', 126.9, 132.5, '', '#00FF59', (select id from bodyCheckup_itemdetail where age=9 and sex='M' and item_id=(select id from bodyCheckup_itemmaster where name='身高'));</v>
      </c>
      <c r="W8" t="s">
        <v>0</v>
      </c>
      <c r="X8" t="str">
        <f t="shared" si="11"/>
        <v>INSERT INTO bodyCheckup_itemscorestandard(periodType, lowScore, highScore, scoreDesc, color, itemDetail_id) SELECT 'GOOD', 132.6, 138.3, '', '#FF00FF', (select id from bodyCheckup_itemdetail where age=9 and sex='M' and item_id=(select id from bodyCheckup_itemmaster where name='身高'));</v>
      </c>
      <c r="Y8" t="s">
        <v>0</v>
      </c>
      <c r="Z8" t="str">
        <f t="shared" si="12"/>
        <v>INSERT INTO bodyCheckup_itemscorestandard(periodType, lowScore, highScore, scoreDesc, color, itemDetail_id) SELECT 'EXCELLENT', 138.4, 147, '', '#0026FF', (select id from bodyCheckup_itemdetail where age=9 and sex='M' and item_id=(select id from bodyCheckup_itemmaster where name='身高'));</v>
      </c>
      <c r="AA8" t="s">
        <v>0</v>
      </c>
    </row>
    <row r="9" spans="1:27" x14ac:dyDescent="0.15">
      <c r="A9" t="s">
        <v>7</v>
      </c>
      <c r="B9">
        <v>10</v>
      </c>
      <c r="C9" t="s">
        <v>18</v>
      </c>
      <c r="D9">
        <v>127.9</v>
      </c>
      <c r="E9">
        <v>134</v>
      </c>
      <c r="F9">
        <v>140.19999999999999</v>
      </c>
      <c r="G9">
        <v>146.4</v>
      </c>
      <c r="I9">
        <f t="shared" si="0"/>
        <v>121.80000000000001</v>
      </c>
      <c r="J9">
        <f t="shared" si="1"/>
        <v>131</v>
      </c>
      <c r="K9">
        <f t="shared" si="2"/>
        <v>131.1</v>
      </c>
      <c r="L9">
        <f t="shared" si="3"/>
        <v>137.1</v>
      </c>
      <c r="M9">
        <f t="shared" si="4"/>
        <v>137.19999999999999</v>
      </c>
      <c r="N9">
        <f t="shared" si="5"/>
        <v>143.30000000000001</v>
      </c>
      <c r="O9">
        <f t="shared" si="6"/>
        <v>143.4</v>
      </c>
      <c r="P9">
        <f t="shared" si="7"/>
        <v>152.60000000000002</v>
      </c>
      <c r="R9" t="str">
        <f t="shared" si="8"/>
        <v>insert into bodyCheckup_itemdetail (item_id, age, sex, staDate, endDate, value) select id, 10, 'M', date('now'), '2999-12-31', 0 from bodyCheckup_itemmaster where name='身高';</v>
      </c>
      <c r="S9" t="s">
        <v>171</v>
      </c>
      <c r="T9" t="str">
        <f t="shared" si="9"/>
        <v>INSERT INTO bodyCheckup_itemscorestandard(periodType, lowScore, highScore, scoreDesc, color, itemDetail_id) SELECT 'FAILED', 121.8, 131, '', '#FF001A', (select id from bodyCheckup_itemdetail where age=10 and sex='M' and item_id=(select id from bodyCheckup_itemmaster where name='身高'));</v>
      </c>
      <c r="U9" t="s">
        <v>0</v>
      </c>
      <c r="V9" t="str">
        <f t="shared" si="10"/>
        <v>INSERT INTO bodyCheckup_itemscorestandard(periodType, lowScore, highScore, scoreDesc, color, itemDetail_id) SELECT 'PASS', 131.1, 137.1, '', '#00FF59', (select id from bodyCheckup_itemdetail where age=10 and sex='M' and item_id=(select id from bodyCheckup_itemmaster where name='身高'));</v>
      </c>
      <c r="W9" t="s">
        <v>0</v>
      </c>
      <c r="X9" t="str">
        <f t="shared" si="11"/>
        <v>INSERT INTO bodyCheckup_itemscorestandard(periodType, lowScore, highScore, scoreDesc, color, itemDetail_id) SELECT 'GOOD', 137.2, 143.3, '', '#FF00FF', (select id from bodyCheckup_itemdetail where age=10 and sex='M' and item_id=(select id from bodyCheckup_itemmaster where name='身高'));</v>
      </c>
      <c r="Y9" t="s">
        <v>0</v>
      </c>
      <c r="Z9" t="str">
        <f t="shared" si="12"/>
        <v>INSERT INTO bodyCheckup_itemscorestandard(periodType, lowScore, highScore, scoreDesc, color, itemDetail_id) SELECT 'EXCELLENT', 143.4, 152.6, '', '#0026FF', (select id from bodyCheckup_itemdetail where age=10 and sex='M' and item_id=(select id from bodyCheckup_itemmaster where name='身高'));</v>
      </c>
      <c r="AA9" t="s">
        <v>0</v>
      </c>
    </row>
    <row r="10" spans="1:27" x14ac:dyDescent="0.15">
      <c r="A10" t="s">
        <v>7</v>
      </c>
      <c r="B10">
        <v>11</v>
      </c>
      <c r="C10" t="s">
        <v>18</v>
      </c>
      <c r="D10">
        <v>132.1</v>
      </c>
      <c r="E10">
        <v>138.69999999999999</v>
      </c>
      <c r="F10">
        <v>145.30000000000001</v>
      </c>
      <c r="G10">
        <v>152.1</v>
      </c>
      <c r="I10">
        <f t="shared" si="0"/>
        <v>125.5</v>
      </c>
      <c r="J10">
        <f t="shared" si="1"/>
        <v>135.4</v>
      </c>
      <c r="K10">
        <f t="shared" si="2"/>
        <v>135.5</v>
      </c>
      <c r="L10">
        <f t="shared" si="3"/>
        <v>142</v>
      </c>
      <c r="M10">
        <f t="shared" si="4"/>
        <v>142.1</v>
      </c>
      <c r="N10">
        <f t="shared" si="5"/>
        <v>148.69999999999999</v>
      </c>
      <c r="O10">
        <f t="shared" si="6"/>
        <v>148.79999999999998</v>
      </c>
      <c r="P10">
        <f t="shared" si="7"/>
        <v>158.89999999999998</v>
      </c>
      <c r="R10" t="str">
        <f t="shared" si="8"/>
        <v>insert into bodyCheckup_itemdetail (item_id, age, sex, staDate, endDate, value) select id, 11, 'M', date('now'), '2999-12-31', 0 from bodyCheckup_itemmaster where name='身高';</v>
      </c>
      <c r="S10" t="s">
        <v>171</v>
      </c>
      <c r="T10" t="str">
        <f t="shared" si="9"/>
        <v>INSERT INTO bodyCheckup_itemscorestandard(periodType, lowScore, highScore, scoreDesc, color, itemDetail_id) SELECT 'FAILED', 125.5, 135.4, '', '#FF001A', (select id from bodyCheckup_itemdetail where age=11 and sex='M' and item_id=(select id from bodyCheckup_itemmaster where name='身高'));</v>
      </c>
      <c r="U10" t="s">
        <v>0</v>
      </c>
      <c r="V10" t="str">
        <f t="shared" si="10"/>
        <v>INSERT INTO bodyCheckup_itemscorestandard(periodType, lowScore, highScore, scoreDesc, color, itemDetail_id) SELECT 'PASS', 135.5, 142, '', '#00FF59', (select id from bodyCheckup_itemdetail where age=11 and sex='M' and item_id=(select id from bodyCheckup_itemmaster where name='身高'));</v>
      </c>
      <c r="W10" t="s">
        <v>0</v>
      </c>
      <c r="X10" t="str">
        <f t="shared" si="11"/>
        <v>INSERT INTO bodyCheckup_itemscorestandard(periodType, lowScore, highScore, scoreDesc, color, itemDetail_id) SELECT 'GOOD', 142.1, 148.7, '', '#FF00FF', (select id from bodyCheckup_itemdetail where age=11 and sex='M' and item_id=(select id from bodyCheckup_itemmaster where name='身高'));</v>
      </c>
      <c r="Y10" t="s">
        <v>0</v>
      </c>
      <c r="Z10" t="str">
        <f t="shared" si="12"/>
        <v>INSERT INTO bodyCheckup_itemscorestandard(periodType, lowScore, highScore, scoreDesc, color, itemDetail_id) SELECT 'EXCELLENT', 148.8, 158.9, '', '#0026FF', (select id from bodyCheckup_itemdetail where age=11 and sex='M' and item_id=(select id from bodyCheckup_itemmaster where name='身高'));</v>
      </c>
      <c r="AA10" t="s">
        <v>0</v>
      </c>
    </row>
    <row r="11" spans="1:27" x14ac:dyDescent="0.15">
      <c r="A11" t="s">
        <v>7</v>
      </c>
      <c r="B11">
        <v>12</v>
      </c>
      <c r="C11" t="s">
        <v>18</v>
      </c>
      <c r="D11">
        <v>137.19999999999999</v>
      </c>
      <c r="E11">
        <v>144.6</v>
      </c>
      <c r="F11">
        <v>151.9</v>
      </c>
      <c r="G11">
        <v>159.4</v>
      </c>
      <c r="I11">
        <f t="shared" si="0"/>
        <v>129.79999999999998</v>
      </c>
      <c r="J11">
        <f t="shared" si="1"/>
        <v>140.9</v>
      </c>
      <c r="K11">
        <f t="shared" si="2"/>
        <v>141</v>
      </c>
      <c r="L11">
        <f t="shared" si="3"/>
        <v>148.30000000000001</v>
      </c>
      <c r="M11">
        <f t="shared" si="4"/>
        <v>148.4</v>
      </c>
      <c r="N11">
        <f t="shared" si="5"/>
        <v>155.69999999999999</v>
      </c>
      <c r="O11">
        <f t="shared" si="6"/>
        <v>155.79999999999998</v>
      </c>
      <c r="P11">
        <f t="shared" si="7"/>
        <v>166.9</v>
      </c>
      <c r="R11" t="str">
        <f t="shared" si="8"/>
        <v>insert into bodyCheckup_itemdetail (item_id, age, sex, staDate, endDate, value) select id, 12, 'M', date('now'), '2999-12-31', 0 from bodyCheckup_itemmaster where name='身高';</v>
      </c>
      <c r="S11" t="s">
        <v>171</v>
      </c>
      <c r="T11" t="str">
        <f t="shared" si="9"/>
        <v>INSERT INTO bodyCheckup_itemscorestandard(periodType, lowScore, highScore, scoreDesc, color, itemDetail_id) SELECT 'FAILED', 129.8, 140.9, '', '#FF001A', (select id from bodyCheckup_itemdetail where age=12 and sex='M' and item_id=(select id from bodyCheckup_itemmaster where name='身高'));</v>
      </c>
      <c r="U11" t="s">
        <v>0</v>
      </c>
      <c r="V11" t="str">
        <f t="shared" si="10"/>
        <v>INSERT INTO bodyCheckup_itemscorestandard(periodType, lowScore, highScore, scoreDesc, color, itemDetail_id) SELECT 'PASS', 141, 148.3, '', '#00FF59', (select id from bodyCheckup_itemdetail where age=12 and sex='M' and item_id=(select id from bodyCheckup_itemmaster where name='身高'));</v>
      </c>
      <c r="W11" t="s">
        <v>0</v>
      </c>
      <c r="X11" t="str">
        <f t="shared" si="11"/>
        <v>INSERT INTO bodyCheckup_itemscorestandard(periodType, lowScore, highScore, scoreDesc, color, itemDetail_id) SELECT 'GOOD', 148.4, 155.7, '', '#FF00FF', (select id from bodyCheckup_itemdetail where age=12 and sex='M' and item_id=(select id from bodyCheckup_itemmaster where name='身高'));</v>
      </c>
      <c r="Y11" t="s">
        <v>0</v>
      </c>
      <c r="Z11" t="str">
        <f t="shared" si="12"/>
        <v>INSERT INTO bodyCheckup_itemscorestandard(periodType, lowScore, highScore, scoreDesc, color, itemDetail_id) SELECT 'EXCELLENT', 155.8, 166.9, '', '#0026FF', (select id from bodyCheckup_itemdetail where age=12 and sex='M' and item_id=(select id from bodyCheckup_itemmaster where name='身高'));</v>
      </c>
      <c r="AA11" t="s">
        <v>0</v>
      </c>
    </row>
    <row r="12" spans="1:27" x14ac:dyDescent="0.15">
      <c r="A12" t="s">
        <v>7</v>
      </c>
      <c r="B12">
        <v>4</v>
      </c>
      <c r="C12" t="s">
        <v>26</v>
      </c>
      <c r="D12">
        <v>95.4</v>
      </c>
      <c r="E12">
        <v>99.2</v>
      </c>
      <c r="F12">
        <v>103.1</v>
      </c>
      <c r="G12">
        <v>107</v>
      </c>
      <c r="I12">
        <f t="shared" si="0"/>
        <v>91.600000000000009</v>
      </c>
      <c r="J12">
        <f t="shared" si="1"/>
        <v>97.3</v>
      </c>
      <c r="K12">
        <f t="shared" si="2"/>
        <v>97.399999999999991</v>
      </c>
      <c r="L12">
        <f t="shared" si="3"/>
        <v>101.2</v>
      </c>
      <c r="M12">
        <f t="shared" si="4"/>
        <v>101.3</v>
      </c>
      <c r="N12">
        <f t="shared" si="5"/>
        <v>105.1</v>
      </c>
      <c r="O12">
        <f t="shared" si="6"/>
        <v>105.19999999999999</v>
      </c>
      <c r="P12">
        <f t="shared" si="7"/>
        <v>110.9</v>
      </c>
      <c r="R12" t="str">
        <f t="shared" si="8"/>
        <v>insert into bodyCheckup_itemdetail (item_id, age, sex, staDate, endDate, value) select id, 4, 'F', date('now'), '2999-12-31', 0 from bodyCheckup_itemmaster where name='身高';</v>
      </c>
      <c r="S12" t="s">
        <v>171</v>
      </c>
      <c r="T12" t="str">
        <f t="shared" si="9"/>
        <v>INSERT INTO bodyCheckup_itemscorestandard(periodType, lowScore, highScore, scoreDesc, color, itemDetail_id) SELECT 'FAILED', 91.6, 97.3, '', '#FF001A', (select id from bodyCheckup_itemdetail where age=4 and sex='F' and item_id=(select id from bodyCheckup_itemmaster where name='身高'));</v>
      </c>
      <c r="U12" t="s">
        <v>0</v>
      </c>
      <c r="V12" t="str">
        <f t="shared" si="10"/>
        <v>INSERT INTO bodyCheckup_itemscorestandard(periodType, lowScore, highScore, scoreDesc, color, itemDetail_id) SELECT 'PASS', 97.4, 101.2, '', '#00FF59', (select id from bodyCheckup_itemdetail where age=4 and sex='F' and item_id=(select id from bodyCheckup_itemmaster where name='身高'));</v>
      </c>
      <c r="W12" t="s">
        <v>0</v>
      </c>
      <c r="X12" t="str">
        <f t="shared" si="11"/>
        <v>INSERT INTO bodyCheckup_itemscorestandard(periodType, lowScore, highScore, scoreDesc, color, itemDetail_id) SELECT 'GOOD', 101.3, 105.1, '', '#FF00FF', (select id from bodyCheckup_itemdetail where age=4 and sex='F' and item_id=(select id from bodyCheckup_itemmaster where name='身高'));</v>
      </c>
      <c r="Y12" t="s">
        <v>0</v>
      </c>
      <c r="Z12" t="str">
        <f t="shared" si="12"/>
        <v>INSERT INTO bodyCheckup_itemscorestandard(periodType, lowScore, highScore, scoreDesc, color, itemDetail_id) SELECT 'EXCELLENT', 105.2, 110.9, '', '#0026FF', (select id from bodyCheckup_itemdetail where age=4 and sex='F' and item_id=(select id from bodyCheckup_itemmaster where name='身高'));</v>
      </c>
      <c r="AA12" t="s">
        <v>0</v>
      </c>
    </row>
    <row r="13" spans="1:27" x14ac:dyDescent="0.15">
      <c r="A13" t="s">
        <v>7</v>
      </c>
      <c r="B13">
        <v>5</v>
      </c>
      <c r="C13" t="s">
        <v>26</v>
      </c>
      <c r="D13">
        <v>101.8</v>
      </c>
      <c r="E13">
        <v>106</v>
      </c>
      <c r="F13">
        <v>110.2</v>
      </c>
      <c r="G13">
        <v>114.5</v>
      </c>
      <c r="I13">
        <f t="shared" si="0"/>
        <v>97.6</v>
      </c>
      <c r="J13">
        <f t="shared" si="1"/>
        <v>103.9</v>
      </c>
      <c r="K13">
        <f t="shared" si="2"/>
        <v>104</v>
      </c>
      <c r="L13">
        <f t="shared" si="3"/>
        <v>108.1</v>
      </c>
      <c r="M13">
        <f t="shared" si="4"/>
        <v>108.19999999999999</v>
      </c>
      <c r="N13">
        <f t="shared" si="5"/>
        <v>112.4</v>
      </c>
      <c r="O13">
        <f t="shared" si="6"/>
        <v>112.5</v>
      </c>
      <c r="P13">
        <f t="shared" si="7"/>
        <v>118.8</v>
      </c>
      <c r="R13" t="str">
        <f t="shared" si="8"/>
        <v>insert into bodyCheckup_itemdetail (item_id, age, sex, staDate, endDate, value) select id, 5, 'F', date('now'), '2999-12-31', 0 from bodyCheckup_itemmaster where name='身高';</v>
      </c>
      <c r="S13" t="s">
        <v>171</v>
      </c>
      <c r="T13" t="str">
        <f t="shared" si="9"/>
        <v>INSERT INTO bodyCheckup_itemscorestandard(periodType, lowScore, highScore, scoreDesc, color, itemDetail_id) SELECT 'FAILED', 97.6, 103.9, '', '#FF001A', (select id from bodyCheckup_itemdetail where age=5 and sex='F' and item_id=(select id from bodyCheckup_itemmaster where name='身高'));</v>
      </c>
      <c r="U13" t="s">
        <v>0</v>
      </c>
      <c r="V13" t="str">
        <f t="shared" si="10"/>
        <v>INSERT INTO bodyCheckup_itemscorestandard(periodType, lowScore, highScore, scoreDesc, color, itemDetail_id) SELECT 'PASS', 104, 108.1, '', '#00FF59', (select id from bodyCheckup_itemdetail where age=5 and sex='F' and item_id=(select id from bodyCheckup_itemmaster where name='身高'));</v>
      </c>
      <c r="W13" t="s">
        <v>0</v>
      </c>
      <c r="X13" t="str">
        <f t="shared" si="11"/>
        <v>INSERT INTO bodyCheckup_itemscorestandard(periodType, lowScore, highScore, scoreDesc, color, itemDetail_id) SELECT 'GOOD', 108.2, 112.4, '', '#FF00FF', (select id from bodyCheckup_itemdetail where age=5 and sex='F' and item_id=(select id from bodyCheckup_itemmaster where name='身高'));</v>
      </c>
      <c r="Y13" t="s">
        <v>0</v>
      </c>
      <c r="Z13" t="str">
        <f t="shared" si="12"/>
        <v>INSERT INTO bodyCheckup_itemscorestandard(periodType, lowScore, highScore, scoreDesc, color, itemDetail_id) SELECT 'EXCELLENT', 112.5, 118.8, '', '#0026FF', (select id from bodyCheckup_itemdetail where age=5 and sex='F' and item_id=(select id from bodyCheckup_itemmaster where name='身高'));</v>
      </c>
      <c r="AA13" t="s">
        <v>0</v>
      </c>
    </row>
    <row r="14" spans="1:27" x14ac:dyDescent="0.15">
      <c r="A14" t="s">
        <v>7</v>
      </c>
      <c r="B14">
        <v>6</v>
      </c>
      <c r="C14" t="s">
        <v>26</v>
      </c>
      <c r="D14">
        <v>107.6</v>
      </c>
      <c r="E14">
        <v>112</v>
      </c>
      <c r="F14">
        <v>116.6</v>
      </c>
      <c r="G14">
        <v>121.2</v>
      </c>
      <c r="I14">
        <f t="shared" si="0"/>
        <v>103.19999999999999</v>
      </c>
      <c r="J14">
        <f t="shared" si="1"/>
        <v>109.8</v>
      </c>
      <c r="K14">
        <f t="shared" si="2"/>
        <v>109.89999999999999</v>
      </c>
      <c r="L14">
        <f t="shared" si="3"/>
        <v>114.3</v>
      </c>
      <c r="M14">
        <f t="shared" si="4"/>
        <v>114.39999999999999</v>
      </c>
      <c r="N14">
        <f t="shared" si="5"/>
        <v>118.9</v>
      </c>
      <c r="O14">
        <f t="shared" si="6"/>
        <v>119</v>
      </c>
      <c r="P14">
        <f t="shared" si="7"/>
        <v>125.80000000000001</v>
      </c>
      <c r="R14" t="str">
        <f t="shared" si="8"/>
        <v>insert into bodyCheckup_itemdetail (item_id, age, sex, staDate, endDate, value) select id, 6, 'F', date('now'), '2999-12-31', 0 from bodyCheckup_itemmaster where name='身高';</v>
      </c>
      <c r="S14" t="s">
        <v>171</v>
      </c>
      <c r="T14" t="str">
        <f t="shared" si="9"/>
        <v>INSERT INTO bodyCheckup_itemscorestandard(periodType, lowScore, highScore, scoreDesc, color, itemDetail_id) SELECT 'FAILED', 103.2, 109.8, '', '#FF001A', (select id from bodyCheckup_itemdetail where age=6 and sex='F' and item_id=(select id from bodyCheckup_itemmaster where name='身高'));</v>
      </c>
      <c r="U14" t="s">
        <v>0</v>
      </c>
      <c r="V14" t="str">
        <f t="shared" si="10"/>
        <v>INSERT INTO bodyCheckup_itemscorestandard(periodType, lowScore, highScore, scoreDesc, color, itemDetail_id) SELECT 'PASS', 109.9, 114.3, '', '#00FF59', (select id from bodyCheckup_itemdetail where age=6 and sex='F' and item_id=(select id from bodyCheckup_itemmaster where name='身高'));</v>
      </c>
      <c r="W14" t="s">
        <v>0</v>
      </c>
      <c r="X14" t="str">
        <f t="shared" si="11"/>
        <v>INSERT INTO bodyCheckup_itemscorestandard(periodType, lowScore, highScore, scoreDesc, color, itemDetail_id) SELECT 'GOOD', 114.4, 118.9, '', '#FF00FF', (select id from bodyCheckup_itemdetail where age=6 and sex='F' and item_id=(select id from bodyCheckup_itemmaster where name='身高'));</v>
      </c>
      <c r="Y14" t="s">
        <v>0</v>
      </c>
      <c r="Z14" t="str">
        <f t="shared" si="12"/>
        <v>INSERT INTO bodyCheckup_itemscorestandard(periodType, lowScore, highScore, scoreDesc, color, itemDetail_id) SELECT 'EXCELLENT', 119, 125.8, '', '#0026FF', (select id from bodyCheckup_itemdetail where age=6 and sex='F' and item_id=(select id from bodyCheckup_itemmaster where name='身高'));</v>
      </c>
      <c r="AA14" t="s">
        <v>0</v>
      </c>
    </row>
    <row r="15" spans="1:27" x14ac:dyDescent="0.15">
      <c r="A15" t="s">
        <v>7</v>
      </c>
      <c r="B15">
        <v>7</v>
      </c>
      <c r="C15" t="s">
        <v>26</v>
      </c>
      <c r="D15">
        <v>112.7</v>
      </c>
      <c r="E15">
        <v>117.6</v>
      </c>
      <c r="F15">
        <v>122.5</v>
      </c>
      <c r="G15">
        <v>127.6</v>
      </c>
      <c r="I15">
        <f t="shared" si="0"/>
        <v>107.80000000000001</v>
      </c>
      <c r="J15">
        <f t="shared" si="1"/>
        <v>115.2</v>
      </c>
      <c r="K15">
        <f t="shared" si="2"/>
        <v>115.3</v>
      </c>
      <c r="L15">
        <f t="shared" si="3"/>
        <v>120.1</v>
      </c>
      <c r="M15">
        <f t="shared" si="4"/>
        <v>120.19999999999999</v>
      </c>
      <c r="N15">
        <f t="shared" si="5"/>
        <v>125.1</v>
      </c>
      <c r="O15">
        <f t="shared" si="6"/>
        <v>125.19999999999999</v>
      </c>
      <c r="P15">
        <f t="shared" si="7"/>
        <v>132.69999999999999</v>
      </c>
      <c r="R15" t="str">
        <f t="shared" si="8"/>
        <v>insert into bodyCheckup_itemdetail (item_id, age, sex, staDate, endDate, value) select id, 7, 'F', date('now'), '2999-12-31', 0 from bodyCheckup_itemmaster where name='身高';</v>
      </c>
      <c r="S15" t="s">
        <v>171</v>
      </c>
      <c r="T15" t="str">
        <f t="shared" si="9"/>
        <v>INSERT INTO bodyCheckup_itemscorestandard(periodType, lowScore, highScore, scoreDesc, color, itemDetail_id) SELECT 'FAILED', 107.8, 115.2, '', '#FF001A', (select id from bodyCheckup_itemdetail where age=7 and sex='F' and item_id=(select id from bodyCheckup_itemmaster where name='身高'));</v>
      </c>
      <c r="U15" t="s">
        <v>0</v>
      </c>
      <c r="V15" t="str">
        <f t="shared" si="10"/>
        <v>INSERT INTO bodyCheckup_itemscorestandard(periodType, lowScore, highScore, scoreDesc, color, itemDetail_id) SELECT 'PASS', 115.3, 120.1, '', '#00FF59', (select id from bodyCheckup_itemdetail where age=7 and sex='F' and item_id=(select id from bodyCheckup_itemmaster where name='身高'));</v>
      </c>
      <c r="W15" t="s">
        <v>0</v>
      </c>
      <c r="X15" t="str">
        <f t="shared" si="11"/>
        <v>INSERT INTO bodyCheckup_itemscorestandard(periodType, lowScore, highScore, scoreDesc, color, itemDetail_id) SELECT 'GOOD', 120.2, 125.1, '', '#FF00FF', (select id from bodyCheckup_itemdetail where age=7 and sex='F' and item_id=(select id from bodyCheckup_itemmaster where name='身高'));</v>
      </c>
      <c r="Y15" t="s">
        <v>0</v>
      </c>
      <c r="Z15" t="str">
        <f t="shared" si="12"/>
        <v>INSERT INTO bodyCheckup_itemscorestandard(periodType, lowScore, highScore, scoreDesc, color, itemDetail_id) SELECT 'EXCELLENT', 125.2, 132.7, '', '#0026FF', (select id from bodyCheckup_itemdetail where age=7 and sex='F' and item_id=(select id from bodyCheckup_itemmaster where name='身高'));</v>
      </c>
      <c r="AA15" t="s">
        <v>0</v>
      </c>
    </row>
    <row r="16" spans="1:27" x14ac:dyDescent="0.15">
      <c r="A16" t="s">
        <v>7</v>
      </c>
      <c r="B16">
        <v>8</v>
      </c>
      <c r="C16" t="s">
        <v>26</v>
      </c>
      <c r="D16">
        <v>117.9</v>
      </c>
      <c r="E16">
        <v>123.1</v>
      </c>
      <c r="F16">
        <v>128.5</v>
      </c>
      <c r="G16">
        <v>133.9</v>
      </c>
      <c r="I16">
        <f t="shared" si="0"/>
        <v>112.70000000000002</v>
      </c>
      <c r="J16">
        <f t="shared" si="1"/>
        <v>120.5</v>
      </c>
      <c r="K16">
        <f t="shared" si="2"/>
        <v>120.6</v>
      </c>
      <c r="L16">
        <f t="shared" si="3"/>
        <v>125.8</v>
      </c>
      <c r="M16">
        <f t="shared" si="4"/>
        <v>125.89999999999999</v>
      </c>
      <c r="N16">
        <f t="shared" si="5"/>
        <v>131.19999999999999</v>
      </c>
      <c r="O16">
        <f t="shared" si="6"/>
        <v>131.29999999999998</v>
      </c>
      <c r="P16">
        <f t="shared" si="7"/>
        <v>139.30000000000001</v>
      </c>
      <c r="R16" t="str">
        <f t="shared" si="8"/>
        <v>insert into bodyCheckup_itemdetail (item_id, age, sex, staDate, endDate, value) select id, 8, 'F', date('now'), '2999-12-31', 0 from bodyCheckup_itemmaster where name='身高';</v>
      </c>
      <c r="S16" t="s">
        <v>171</v>
      </c>
      <c r="T16" t="str">
        <f t="shared" si="9"/>
        <v>INSERT INTO bodyCheckup_itemscorestandard(periodType, lowScore, highScore, scoreDesc, color, itemDetail_id) SELECT 'FAILED', 112.7, 120.5, '', '#FF001A', (select id from bodyCheckup_itemdetail where age=8 and sex='F' and item_id=(select id from bodyCheckup_itemmaster where name='身高'));</v>
      </c>
      <c r="U16" t="s">
        <v>0</v>
      </c>
      <c r="V16" t="str">
        <f t="shared" si="10"/>
        <v>INSERT INTO bodyCheckup_itemscorestandard(periodType, lowScore, highScore, scoreDesc, color, itemDetail_id) SELECT 'PASS', 120.6, 125.8, '', '#00FF59', (select id from bodyCheckup_itemdetail where age=8 and sex='F' and item_id=(select id from bodyCheckup_itemmaster where name='身高'));</v>
      </c>
      <c r="W16" t="s">
        <v>0</v>
      </c>
      <c r="X16" t="str">
        <f t="shared" si="11"/>
        <v>INSERT INTO bodyCheckup_itemscorestandard(periodType, lowScore, highScore, scoreDesc, color, itemDetail_id) SELECT 'GOOD', 125.9, 131.2, '', '#FF00FF', (select id from bodyCheckup_itemdetail where age=8 and sex='F' and item_id=(select id from bodyCheckup_itemmaster where name='身高'));</v>
      </c>
      <c r="Y16" t="s">
        <v>0</v>
      </c>
      <c r="Z16" t="str">
        <f t="shared" si="12"/>
        <v>INSERT INTO bodyCheckup_itemscorestandard(periodType, lowScore, highScore, scoreDesc, color, itemDetail_id) SELECT 'EXCELLENT', 131.3, 139.3, '', '#0026FF', (select id from bodyCheckup_itemdetail where age=8 and sex='F' and item_id=(select id from bodyCheckup_itemmaster where name='身高'));</v>
      </c>
      <c r="AA16" t="s">
        <v>0</v>
      </c>
    </row>
    <row r="17" spans="1:27" x14ac:dyDescent="0.15">
      <c r="A17" t="s">
        <v>7</v>
      </c>
      <c r="B17">
        <v>9</v>
      </c>
      <c r="C17" t="s">
        <v>26</v>
      </c>
      <c r="D17">
        <v>122.6</v>
      </c>
      <c r="E17">
        <v>128.30000000000001</v>
      </c>
      <c r="F17">
        <v>134.1</v>
      </c>
      <c r="G17">
        <v>139.9</v>
      </c>
      <c r="I17">
        <f t="shared" si="0"/>
        <v>116.89999999999998</v>
      </c>
      <c r="J17">
        <f t="shared" si="1"/>
        <v>125.5</v>
      </c>
      <c r="K17">
        <f t="shared" si="2"/>
        <v>125.6</v>
      </c>
      <c r="L17">
        <f t="shared" si="3"/>
        <v>131.19999999999999</v>
      </c>
      <c r="M17">
        <f t="shared" si="4"/>
        <v>131.29999999999998</v>
      </c>
      <c r="N17">
        <f t="shared" si="5"/>
        <v>137</v>
      </c>
      <c r="O17">
        <f t="shared" si="6"/>
        <v>137.1</v>
      </c>
      <c r="P17">
        <f t="shared" si="7"/>
        <v>145.70000000000002</v>
      </c>
      <c r="R17" t="str">
        <f t="shared" si="8"/>
        <v>insert into bodyCheckup_itemdetail (item_id, age, sex, staDate, endDate, value) select id, 9, 'F', date('now'), '2999-12-31', 0 from bodyCheckup_itemmaster where name='身高';</v>
      </c>
      <c r="S17" t="s">
        <v>171</v>
      </c>
      <c r="T17" t="str">
        <f t="shared" si="9"/>
        <v>INSERT INTO bodyCheckup_itemscorestandard(periodType, lowScore, highScore, scoreDesc, color, itemDetail_id) SELECT 'FAILED', 116.9, 125.5, '', '#FF001A', (select id from bodyCheckup_itemdetail where age=9 and sex='F' and item_id=(select id from bodyCheckup_itemmaster where name='身高'));</v>
      </c>
      <c r="U17" t="s">
        <v>0</v>
      </c>
      <c r="V17" t="str">
        <f t="shared" si="10"/>
        <v>INSERT INTO bodyCheckup_itemscorestandard(periodType, lowScore, highScore, scoreDesc, color, itemDetail_id) SELECT 'PASS', 125.6, 131.2, '', '#00FF59', (select id from bodyCheckup_itemdetail where age=9 and sex='F' and item_id=(select id from bodyCheckup_itemmaster where name='身高'));</v>
      </c>
      <c r="W17" t="s">
        <v>0</v>
      </c>
      <c r="X17" t="str">
        <f t="shared" si="11"/>
        <v>INSERT INTO bodyCheckup_itemscorestandard(periodType, lowScore, highScore, scoreDesc, color, itemDetail_id) SELECT 'GOOD', 131.3, 137, '', '#FF00FF', (select id from bodyCheckup_itemdetail where age=9 and sex='F' and item_id=(select id from bodyCheckup_itemmaster where name='身高'));</v>
      </c>
      <c r="Y17" t="s">
        <v>0</v>
      </c>
      <c r="Z17" t="str">
        <f t="shared" si="12"/>
        <v>INSERT INTO bodyCheckup_itemscorestandard(periodType, lowScore, highScore, scoreDesc, color, itemDetail_id) SELECT 'EXCELLENT', 137.1, 145.7, '', '#0026FF', (select id from bodyCheckup_itemdetail where age=9 and sex='F' and item_id=(select id from bodyCheckup_itemmaster where name='身高'));</v>
      </c>
      <c r="AA17" t="s">
        <v>0</v>
      </c>
    </row>
    <row r="18" spans="1:27" x14ac:dyDescent="0.15">
      <c r="A18" t="s">
        <v>7</v>
      </c>
      <c r="B18">
        <v>10</v>
      </c>
      <c r="C18" t="s">
        <v>26</v>
      </c>
      <c r="D18">
        <v>127.6</v>
      </c>
      <c r="E18">
        <v>133.80000000000001</v>
      </c>
      <c r="F18">
        <v>140.1</v>
      </c>
      <c r="G18">
        <v>146.4</v>
      </c>
      <c r="I18">
        <f t="shared" si="0"/>
        <v>121.39999999999998</v>
      </c>
      <c r="J18">
        <f t="shared" si="1"/>
        <v>130.69999999999999</v>
      </c>
      <c r="K18">
        <f t="shared" si="2"/>
        <v>130.79999999999998</v>
      </c>
      <c r="L18">
        <f t="shared" si="3"/>
        <v>137</v>
      </c>
      <c r="M18">
        <f t="shared" si="4"/>
        <v>137.1</v>
      </c>
      <c r="N18">
        <f t="shared" si="5"/>
        <v>143.30000000000001</v>
      </c>
      <c r="O18">
        <f t="shared" si="6"/>
        <v>143.4</v>
      </c>
      <c r="P18">
        <f t="shared" si="7"/>
        <v>152.70000000000002</v>
      </c>
      <c r="R18" t="str">
        <f t="shared" si="8"/>
        <v>insert into bodyCheckup_itemdetail (item_id, age, sex, staDate, endDate, value) select id, 10, 'F', date('now'), '2999-12-31', 0 from bodyCheckup_itemmaster where name='身高';</v>
      </c>
      <c r="S18" t="s">
        <v>171</v>
      </c>
      <c r="T18" t="str">
        <f t="shared" si="9"/>
        <v>INSERT INTO bodyCheckup_itemscorestandard(periodType, lowScore, highScore, scoreDesc, color, itemDetail_id) SELECT 'FAILED', 121.4, 130.7, '', '#FF001A', (select id from bodyCheckup_itemdetail where age=10 and sex='F' and item_id=(select id from bodyCheckup_itemmaster where name='身高'));</v>
      </c>
      <c r="U18" t="s">
        <v>0</v>
      </c>
      <c r="V18" t="str">
        <f t="shared" si="10"/>
        <v>INSERT INTO bodyCheckup_itemscorestandard(periodType, lowScore, highScore, scoreDesc, color, itemDetail_id) SELECT 'PASS', 130.8, 137, '', '#00FF59', (select id from bodyCheckup_itemdetail where age=10 and sex='F' and item_id=(select id from bodyCheckup_itemmaster where name='身高'));</v>
      </c>
      <c r="W18" t="s">
        <v>0</v>
      </c>
      <c r="X18" t="str">
        <f t="shared" si="11"/>
        <v>INSERT INTO bodyCheckup_itemscorestandard(periodType, lowScore, highScore, scoreDesc, color, itemDetail_id) SELECT 'GOOD', 137.1, 143.3, '', '#FF00FF', (select id from bodyCheckup_itemdetail where age=10 and sex='F' and item_id=(select id from bodyCheckup_itemmaster where name='身高'));</v>
      </c>
      <c r="Y18" t="s">
        <v>0</v>
      </c>
      <c r="Z18" t="str">
        <f t="shared" si="12"/>
        <v>INSERT INTO bodyCheckup_itemscorestandard(periodType, lowScore, highScore, scoreDesc, color, itemDetail_id) SELECT 'EXCELLENT', 143.4, 152.7, '', '#0026FF', (select id from bodyCheckup_itemdetail where age=10 and sex='F' and item_id=(select id from bodyCheckup_itemmaster where name='身高'));</v>
      </c>
      <c r="AA18" t="s">
        <v>0</v>
      </c>
    </row>
    <row r="19" spans="1:27" x14ac:dyDescent="0.15">
      <c r="A19" t="s">
        <v>7</v>
      </c>
      <c r="B19">
        <v>11</v>
      </c>
      <c r="C19" t="s">
        <v>26</v>
      </c>
      <c r="D19">
        <v>133.4</v>
      </c>
      <c r="E19">
        <v>140</v>
      </c>
      <c r="F19">
        <v>146.6</v>
      </c>
      <c r="G19">
        <v>153.30000000000001</v>
      </c>
      <c r="I19">
        <f t="shared" si="0"/>
        <v>126.80000000000001</v>
      </c>
      <c r="J19">
        <f t="shared" si="1"/>
        <v>136.69999999999999</v>
      </c>
      <c r="K19">
        <f t="shared" si="2"/>
        <v>136.79999999999998</v>
      </c>
      <c r="L19">
        <f t="shared" si="3"/>
        <v>143.30000000000001</v>
      </c>
      <c r="M19">
        <f t="shared" si="4"/>
        <v>143.4</v>
      </c>
      <c r="N19">
        <f t="shared" si="5"/>
        <v>150</v>
      </c>
      <c r="O19">
        <f t="shared" si="6"/>
        <v>150.1</v>
      </c>
      <c r="P19">
        <f t="shared" si="7"/>
        <v>160.00000000000003</v>
      </c>
      <c r="R19" t="str">
        <f t="shared" si="8"/>
        <v>insert into bodyCheckup_itemdetail (item_id, age, sex, staDate, endDate, value) select id, 11, 'F', date('now'), '2999-12-31', 0 from bodyCheckup_itemmaster where name='身高';</v>
      </c>
      <c r="S19" t="s">
        <v>171</v>
      </c>
      <c r="T19" t="str">
        <f t="shared" si="9"/>
        <v>INSERT INTO bodyCheckup_itemscorestandard(periodType, lowScore, highScore, scoreDesc, color, itemDetail_id) SELECT 'FAILED', 126.8, 136.7, '', '#FF001A', (select id from bodyCheckup_itemdetail where age=11 and sex='F' and item_id=(select id from bodyCheckup_itemmaster where name='身高'));</v>
      </c>
      <c r="U19" t="s">
        <v>0</v>
      </c>
      <c r="V19" t="str">
        <f t="shared" si="10"/>
        <v>INSERT INTO bodyCheckup_itemscorestandard(periodType, lowScore, highScore, scoreDesc, color, itemDetail_id) SELECT 'PASS', 136.8, 143.3, '', '#00FF59', (select id from bodyCheckup_itemdetail where age=11 and sex='F' and item_id=(select id from bodyCheckup_itemmaster where name='身高'));</v>
      </c>
      <c r="W19" t="s">
        <v>0</v>
      </c>
      <c r="X19" t="str">
        <f t="shared" si="11"/>
        <v>INSERT INTO bodyCheckup_itemscorestandard(periodType, lowScore, highScore, scoreDesc, color, itemDetail_id) SELECT 'GOOD', 143.4, 150, '', '#FF00FF', (select id from bodyCheckup_itemdetail where age=11 and sex='F' and item_id=(select id from bodyCheckup_itemmaster where name='身高'));</v>
      </c>
      <c r="Y19" t="s">
        <v>0</v>
      </c>
      <c r="Z19" t="str">
        <f t="shared" si="12"/>
        <v>INSERT INTO bodyCheckup_itemscorestandard(periodType, lowScore, highScore, scoreDesc, color, itemDetail_id) SELECT 'EXCELLENT', 150.1, 160, '', '#0026FF', (select id from bodyCheckup_itemdetail where age=11 and sex='F' and item_id=(select id from bodyCheckup_itemmaster where name='身高'));</v>
      </c>
      <c r="AA19" t="s">
        <v>0</v>
      </c>
    </row>
    <row r="20" spans="1:27" x14ac:dyDescent="0.15">
      <c r="A20" t="s">
        <v>7</v>
      </c>
      <c r="B20">
        <v>12</v>
      </c>
      <c r="C20" t="s">
        <v>26</v>
      </c>
      <c r="D20">
        <v>139.5</v>
      </c>
      <c r="E20">
        <v>145.9</v>
      </c>
      <c r="F20">
        <v>152.4</v>
      </c>
      <c r="G20">
        <v>158.80000000000001</v>
      </c>
      <c r="I20">
        <f t="shared" si="0"/>
        <v>133.1</v>
      </c>
      <c r="J20">
        <f t="shared" si="1"/>
        <v>142.69999999999999</v>
      </c>
      <c r="K20">
        <f t="shared" si="2"/>
        <v>142.79999999999998</v>
      </c>
      <c r="L20">
        <f t="shared" si="3"/>
        <v>149.19999999999999</v>
      </c>
      <c r="M20">
        <f t="shared" si="4"/>
        <v>149.29999999999998</v>
      </c>
      <c r="N20">
        <f t="shared" si="5"/>
        <v>155.6</v>
      </c>
      <c r="O20">
        <f t="shared" si="6"/>
        <v>155.69999999999999</v>
      </c>
      <c r="P20">
        <f t="shared" si="7"/>
        <v>165.20000000000002</v>
      </c>
      <c r="R20" t="str">
        <f t="shared" si="8"/>
        <v>insert into bodyCheckup_itemdetail (item_id, age, sex, staDate, endDate, value) select id, 12, 'F', date('now'), '2999-12-31', 0 from bodyCheckup_itemmaster where name='身高';</v>
      </c>
      <c r="S20" t="s">
        <v>171</v>
      </c>
      <c r="T20" t="str">
        <f t="shared" si="9"/>
        <v>INSERT INTO bodyCheckup_itemscorestandard(periodType, lowScore, highScore, scoreDesc, color, itemDetail_id) SELECT 'FAILED', 133.1, 142.7, '', '#FF001A', (select id from bodyCheckup_itemdetail where age=12 and sex='F' and item_id=(select id from bodyCheckup_itemmaster where name='身高'));</v>
      </c>
      <c r="U20" t="s">
        <v>0</v>
      </c>
      <c r="V20" t="str">
        <f t="shared" si="10"/>
        <v>INSERT INTO bodyCheckup_itemscorestandard(periodType, lowScore, highScore, scoreDesc, color, itemDetail_id) SELECT 'PASS', 142.8, 149.2, '', '#00FF59', (select id from bodyCheckup_itemdetail where age=12 and sex='F' and item_id=(select id from bodyCheckup_itemmaster where name='身高'));</v>
      </c>
      <c r="W20" t="s">
        <v>0</v>
      </c>
      <c r="X20" t="str">
        <f t="shared" si="11"/>
        <v>INSERT INTO bodyCheckup_itemscorestandard(periodType, lowScore, highScore, scoreDesc, color, itemDetail_id) SELECT 'GOOD', 149.3, 155.6, '', '#FF00FF', (select id from bodyCheckup_itemdetail where age=12 and sex='F' and item_id=(select id from bodyCheckup_itemmaster where name='身高'));</v>
      </c>
      <c r="Y20" t="s">
        <v>0</v>
      </c>
      <c r="Z20" t="str">
        <f t="shared" si="12"/>
        <v>INSERT INTO bodyCheckup_itemscorestandard(periodType, lowScore, highScore, scoreDesc, color, itemDetail_id) SELECT 'EXCELLENT', 155.7, 165.2, '', '#0026FF', (select id from bodyCheckup_itemdetail where age=12 and sex='F' and item_id=(select id from bodyCheckup_itemmaster where name='身高'));</v>
      </c>
      <c r="AA20" t="s">
        <v>0</v>
      </c>
    </row>
    <row r="21" spans="1:27" x14ac:dyDescent="0.15">
      <c r="S21" t="s">
        <v>171</v>
      </c>
    </row>
    <row r="22" spans="1:27" x14ac:dyDescent="0.15">
      <c r="A22" t="s">
        <v>11</v>
      </c>
      <c r="B22">
        <v>4</v>
      </c>
      <c r="C22" t="s">
        <v>18</v>
      </c>
      <c r="D22">
        <v>14.88</v>
      </c>
      <c r="E22">
        <v>16.64</v>
      </c>
      <c r="F22">
        <v>18.670000000000002</v>
      </c>
      <c r="G22">
        <v>21.01</v>
      </c>
      <c r="I22">
        <f t="shared" si="0"/>
        <v>13.120000000000001</v>
      </c>
      <c r="J22">
        <f>ROUND((D22+E22)/2,2)</f>
        <v>15.76</v>
      </c>
      <c r="K22">
        <f>J22+0.01</f>
        <v>15.77</v>
      </c>
      <c r="L22">
        <f>ROUND((E22+F22)/2,2)</f>
        <v>17.66</v>
      </c>
      <c r="M22">
        <f>L22+0.01</f>
        <v>17.670000000000002</v>
      </c>
      <c r="N22">
        <f>ROUND((F22+G22)/2,2)</f>
        <v>19.84</v>
      </c>
      <c r="O22">
        <f>N22+0.01</f>
        <v>19.850000000000001</v>
      </c>
      <c r="P22">
        <f t="shared" si="7"/>
        <v>23.35</v>
      </c>
      <c r="R22" t="str">
        <f t="shared" si="8"/>
        <v>insert into bodyCheckup_itemdetail (item_id, age, sex, staDate, endDate, value) select id, 4, 'M', date('now'), '2999-12-31', 0 from bodyCheckup_itemmaster where name='体重';</v>
      </c>
      <c r="S22" t="s">
        <v>171</v>
      </c>
      <c r="T22" t="str">
        <f t="shared" si="9"/>
        <v>INSERT INTO bodyCheckup_itemscorestandard(periodType, lowScore, highScore, scoreDesc, color, itemDetail_id) SELECT 'FAILED', 13.12, 15.76, '', '#FF001A', (select id from bodyCheckup_itemdetail where age=4 and sex='M' and item_id=(select id from bodyCheckup_itemmaster where name='体重'));</v>
      </c>
      <c r="U22" t="s">
        <v>0</v>
      </c>
      <c r="V22" t="str">
        <f t="shared" si="10"/>
        <v>INSERT INTO bodyCheckup_itemscorestandard(periodType, lowScore, highScore, scoreDesc, color, itemDetail_id) SELECT 'PASS', 15.77, 17.66, '', '#00FF59', (select id from bodyCheckup_itemdetail where age=4 and sex='M' and item_id=(select id from bodyCheckup_itemmaster where name='体重'));</v>
      </c>
      <c r="W22" t="s">
        <v>0</v>
      </c>
      <c r="X22" t="str">
        <f t="shared" si="11"/>
        <v>INSERT INTO bodyCheckup_itemscorestandard(periodType, lowScore, highScore, scoreDesc, color, itemDetail_id) SELECT 'GOOD', 17.67, 19.84, '', '#FF00FF', (select id from bodyCheckup_itemdetail where age=4 and sex='M' and item_id=(select id from bodyCheckup_itemmaster where name='体重'));</v>
      </c>
      <c r="Y22" t="s">
        <v>0</v>
      </c>
      <c r="Z22" t="str">
        <f t="shared" si="12"/>
        <v>INSERT INTO bodyCheckup_itemscorestandard(periodType, lowScore, highScore, scoreDesc, color, itemDetail_id) SELECT 'EXCELLENT', 19.85, 23.35, '', '#0026FF', (select id from bodyCheckup_itemdetail where age=4 and sex='M' and item_id=(select id from bodyCheckup_itemmaster where name='体重'));</v>
      </c>
      <c r="AA22" t="s">
        <v>0</v>
      </c>
    </row>
    <row r="23" spans="1:27" x14ac:dyDescent="0.15">
      <c r="A23" t="s">
        <v>11</v>
      </c>
      <c r="B23">
        <v>5</v>
      </c>
      <c r="C23" t="s">
        <v>18</v>
      </c>
      <c r="D23">
        <v>16.87</v>
      </c>
      <c r="E23">
        <v>18.98</v>
      </c>
      <c r="F23">
        <v>21.46</v>
      </c>
      <c r="G23">
        <v>24.38</v>
      </c>
      <c r="I23">
        <f t="shared" ref="I23:I39" si="13">D23-(E23-D23)</f>
        <v>14.760000000000002</v>
      </c>
      <c r="J23">
        <f t="shared" ref="J23:J39" si="14">ROUND((D23+E23)/2,2)</f>
        <v>17.93</v>
      </c>
      <c r="K23">
        <f t="shared" ref="K23:K39" si="15">J23+0.01</f>
        <v>17.940000000000001</v>
      </c>
      <c r="L23">
        <f t="shared" ref="L23:L39" si="16">ROUND((E23+F23)/2,2)</f>
        <v>20.22</v>
      </c>
      <c r="M23">
        <f t="shared" ref="M23:M39" si="17">L23+0.01</f>
        <v>20.23</v>
      </c>
      <c r="N23">
        <f t="shared" ref="N23:N39" si="18">ROUND((F23+G23)/2,2)</f>
        <v>22.92</v>
      </c>
      <c r="O23">
        <f t="shared" ref="O23:O39" si="19">N23+0.01</f>
        <v>22.930000000000003</v>
      </c>
      <c r="P23">
        <f t="shared" ref="P23:P39" si="20">G23+(G23-F23)</f>
        <v>27.299999999999997</v>
      </c>
      <c r="R23" t="str">
        <f t="shared" si="8"/>
        <v>insert into bodyCheckup_itemdetail (item_id, age, sex, staDate, endDate, value) select id, 5, 'M', date('now'), '2999-12-31', 0 from bodyCheckup_itemmaster where name='体重';</v>
      </c>
      <c r="S23" t="s">
        <v>171</v>
      </c>
      <c r="T23" t="str">
        <f t="shared" si="9"/>
        <v>INSERT INTO bodyCheckup_itemscorestandard(periodType, lowScore, highScore, scoreDesc, color, itemDetail_id) SELECT 'FAILED', 14.76, 17.93, '', '#FF001A', (select id from bodyCheckup_itemdetail where age=5 and sex='M' and item_id=(select id from bodyCheckup_itemmaster where name='体重'));</v>
      </c>
      <c r="U23" t="s">
        <v>0</v>
      </c>
      <c r="V23" t="str">
        <f t="shared" si="10"/>
        <v>INSERT INTO bodyCheckup_itemscorestandard(periodType, lowScore, highScore, scoreDesc, color, itemDetail_id) SELECT 'PASS', 17.94, 20.22, '', '#00FF59', (select id from bodyCheckup_itemdetail where age=5 and sex='M' and item_id=(select id from bodyCheckup_itemmaster where name='体重'));</v>
      </c>
      <c r="W23" t="s">
        <v>0</v>
      </c>
      <c r="X23" t="str">
        <f t="shared" si="11"/>
        <v>INSERT INTO bodyCheckup_itemscorestandard(periodType, lowScore, highScore, scoreDesc, color, itemDetail_id) SELECT 'GOOD', 20.23, 22.92, '', '#FF00FF', (select id from bodyCheckup_itemdetail where age=5 and sex='M' and item_id=(select id from bodyCheckup_itemmaster where name='体重'));</v>
      </c>
      <c r="Y23" t="s">
        <v>0</v>
      </c>
      <c r="Z23" t="str">
        <f t="shared" si="12"/>
        <v>INSERT INTO bodyCheckup_itemscorestandard(periodType, lowScore, highScore, scoreDesc, color, itemDetail_id) SELECT 'EXCELLENT', 22.93, 27.3, '', '#0026FF', (select id from bodyCheckup_itemdetail where age=5 and sex='M' and item_id=(select id from bodyCheckup_itemmaster where name='体重'));</v>
      </c>
      <c r="AA23" t="s">
        <v>0</v>
      </c>
    </row>
    <row r="24" spans="1:27" x14ac:dyDescent="0.15">
      <c r="A24" t="s">
        <v>11</v>
      </c>
      <c r="B24">
        <v>6</v>
      </c>
      <c r="C24" t="s">
        <v>18</v>
      </c>
      <c r="D24">
        <v>18.71</v>
      </c>
      <c r="E24">
        <v>21.26</v>
      </c>
      <c r="F24">
        <v>24.32</v>
      </c>
      <c r="G24">
        <v>28.03</v>
      </c>
      <c r="I24">
        <f t="shared" si="13"/>
        <v>16.16</v>
      </c>
      <c r="J24">
        <f t="shared" si="14"/>
        <v>19.989999999999998</v>
      </c>
      <c r="K24">
        <f t="shared" si="15"/>
        <v>20</v>
      </c>
      <c r="L24">
        <f t="shared" si="16"/>
        <v>22.79</v>
      </c>
      <c r="M24">
        <f t="shared" si="17"/>
        <v>22.8</v>
      </c>
      <c r="N24">
        <f t="shared" si="18"/>
        <v>26.18</v>
      </c>
      <c r="O24">
        <f t="shared" si="19"/>
        <v>26.19</v>
      </c>
      <c r="P24">
        <f t="shared" si="20"/>
        <v>31.740000000000002</v>
      </c>
      <c r="R24" t="str">
        <f t="shared" si="8"/>
        <v>insert into bodyCheckup_itemdetail (item_id, age, sex, staDate, endDate, value) select id, 6, 'M', date('now'), '2999-12-31', 0 from bodyCheckup_itemmaster where name='体重';</v>
      </c>
      <c r="S24" t="s">
        <v>171</v>
      </c>
      <c r="T24" t="str">
        <f t="shared" si="9"/>
        <v>INSERT INTO bodyCheckup_itemscorestandard(periodType, lowScore, highScore, scoreDesc, color, itemDetail_id) SELECT 'FAILED', 16.16, 19.99, '', '#FF001A', (select id from bodyCheckup_itemdetail where age=6 and sex='M' and item_id=(select id from bodyCheckup_itemmaster where name='体重'));</v>
      </c>
      <c r="U24" t="s">
        <v>0</v>
      </c>
      <c r="V24" t="str">
        <f t="shared" si="10"/>
        <v>INSERT INTO bodyCheckup_itemscorestandard(periodType, lowScore, highScore, scoreDesc, color, itemDetail_id) SELECT 'PASS', 20, 22.79, '', '#00FF59', (select id from bodyCheckup_itemdetail where age=6 and sex='M' and item_id=(select id from bodyCheckup_itemmaster where name='体重'));</v>
      </c>
      <c r="W24" t="s">
        <v>0</v>
      </c>
      <c r="X24" t="str">
        <f t="shared" si="11"/>
        <v>INSERT INTO bodyCheckup_itemscorestandard(periodType, lowScore, highScore, scoreDesc, color, itemDetail_id) SELECT 'GOOD', 22.8, 26.18, '', '#FF00FF', (select id from bodyCheckup_itemdetail where age=6 and sex='M' and item_id=(select id from bodyCheckup_itemmaster where name='体重'));</v>
      </c>
      <c r="Y24" t="s">
        <v>0</v>
      </c>
      <c r="Z24" t="str">
        <f t="shared" si="12"/>
        <v>INSERT INTO bodyCheckup_itemscorestandard(periodType, lowScore, highScore, scoreDesc, color, itemDetail_id) SELECT 'EXCELLENT', 26.19, 31.74, '', '#0026FF', (select id from bodyCheckup_itemdetail where age=6 and sex='M' and item_id=(select id from bodyCheckup_itemmaster where name='体重'));</v>
      </c>
      <c r="AA24" t="s">
        <v>0</v>
      </c>
    </row>
    <row r="25" spans="1:27" x14ac:dyDescent="0.15">
      <c r="A25" t="s">
        <v>11</v>
      </c>
      <c r="B25">
        <v>7</v>
      </c>
      <c r="C25" t="s">
        <v>18</v>
      </c>
      <c r="D25">
        <v>20.83</v>
      </c>
      <c r="E25">
        <v>24.06</v>
      </c>
      <c r="F25">
        <v>28.05</v>
      </c>
      <c r="G25">
        <v>33.08</v>
      </c>
      <c r="I25">
        <f t="shared" si="13"/>
        <v>17.599999999999998</v>
      </c>
      <c r="J25">
        <f t="shared" si="14"/>
        <v>22.45</v>
      </c>
      <c r="K25">
        <f t="shared" si="15"/>
        <v>22.46</v>
      </c>
      <c r="L25">
        <f t="shared" si="16"/>
        <v>26.06</v>
      </c>
      <c r="M25">
        <f t="shared" si="17"/>
        <v>26.07</v>
      </c>
      <c r="N25">
        <f t="shared" si="18"/>
        <v>30.57</v>
      </c>
      <c r="O25">
        <f t="shared" si="19"/>
        <v>30.580000000000002</v>
      </c>
      <c r="P25">
        <f t="shared" si="20"/>
        <v>38.11</v>
      </c>
      <c r="R25" t="str">
        <f t="shared" si="8"/>
        <v>insert into bodyCheckup_itemdetail (item_id, age, sex, staDate, endDate, value) select id, 7, 'M', date('now'), '2999-12-31', 0 from bodyCheckup_itemmaster where name='体重';</v>
      </c>
      <c r="S25" t="s">
        <v>171</v>
      </c>
      <c r="T25" t="str">
        <f t="shared" si="9"/>
        <v>INSERT INTO bodyCheckup_itemscorestandard(periodType, lowScore, highScore, scoreDesc, color, itemDetail_id) SELECT 'FAILED', 17.6, 22.45, '', '#FF001A', (select id from bodyCheckup_itemdetail where age=7 and sex='M' and item_id=(select id from bodyCheckup_itemmaster where name='体重'));</v>
      </c>
      <c r="U25" t="s">
        <v>0</v>
      </c>
      <c r="V25" t="str">
        <f t="shared" si="10"/>
        <v>INSERT INTO bodyCheckup_itemscorestandard(periodType, lowScore, highScore, scoreDesc, color, itemDetail_id) SELECT 'PASS', 22.46, 26.06, '', '#00FF59', (select id from bodyCheckup_itemdetail where age=7 and sex='M' and item_id=(select id from bodyCheckup_itemmaster where name='体重'));</v>
      </c>
      <c r="W25" t="s">
        <v>0</v>
      </c>
      <c r="X25" t="str">
        <f t="shared" si="11"/>
        <v>INSERT INTO bodyCheckup_itemscorestandard(periodType, lowScore, highScore, scoreDesc, color, itemDetail_id) SELECT 'GOOD', 26.07, 30.57, '', '#FF00FF', (select id from bodyCheckup_itemdetail where age=7 and sex='M' and item_id=(select id from bodyCheckup_itemmaster where name='体重'));</v>
      </c>
      <c r="Y25" t="s">
        <v>0</v>
      </c>
      <c r="Z25" t="str">
        <f t="shared" si="12"/>
        <v>INSERT INTO bodyCheckup_itemscorestandard(periodType, lowScore, highScore, scoreDesc, color, itemDetail_id) SELECT 'EXCELLENT', 30.58, 38.11, '', '#0026FF', (select id from bodyCheckup_itemdetail where age=7 and sex='M' and item_id=(select id from bodyCheckup_itemmaster where name='体重'));</v>
      </c>
      <c r="AA25" t="s">
        <v>0</v>
      </c>
    </row>
    <row r="26" spans="1:27" x14ac:dyDescent="0.15">
      <c r="A26" t="s">
        <v>11</v>
      </c>
      <c r="B26">
        <v>8</v>
      </c>
      <c r="C26" t="s">
        <v>18</v>
      </c>
      <c r="D26">
        <v>23.23</v>
      </c>
      <c r="E26">
        <v>27.33</v>
      </c>
      <c r="F26">
        <v>32.57</v>
      </c>
      <c r="G26">
        <v>39.409999999999997</v>
      </c>
      <c r="I26">
        <f t="shared" si="13"/>
        <v>19.130000000000003</v>
      </c>
      <c r="J26">
        <f t="shared" si="14"/>
        <v>25.28</v>
      </c>
      <c r="K26">
        <f t="shared" si="15"/>
        <v>25.290000000000003</v>
      </c>
      <c r="L26">
        <f t="shared" si="16"/>
        <v>29.95</v>
      </c>
      <c r="M26">
        <f t="shared" si="17"/>
        <v>29.96</v>
      </c>
      <c r="N26">
        <f t="shared" si="18"/>
        <v>35.99</v>
      </c>
      <c r="O26">
        <f t="shared" si="19"/>
        <v>36</v>
      </c>
      <c r="P26">
        <f t="shared" si="20"/>
        <v>46.249999999999993</v>
      </c>
      <c r="R26" t="str">
        <f t="shared" si="8"/>
        <v>insert into bodyCheckup_itemdetail (item_id, age, sex, staDate, endDate, value) select id, 8, 'M', date('now'), '2999-12-31', 0 from bodyCheckup_itemmaster where name='体重';</v>
      </c>
      <c r="S26" t="s">
        <v>171</v>
      </c>
      <c r="T26" t="str">
        <f t="shared" si="9"/>
        <v>INSERT INTO bodyCheckup_itemscorestandard(periodType, lowScore, highScore, scoreDesc, color, itemDetail_id) SELECT 'FAILED', 19.13, 25.28, '', '#FF001A', (select id from bodyCheckup_itemdetail where age=8 and sex='M' and item_id=(select id from bodyCheckup_itemmaster where name='体重'));</v>
      </c>
      <c r="U26" t="s">
        <v>0</v>
      </c>
      <c r="V26" t="str">
        <f t="shared" si="10"/>
        <v>INSERT INTO bodyCheckup_itemscorestandard(periodType, lowScore, highScore, scoreDesc, color, itemDetail_id) SELECT 'PASS', 25.29, 29.95, '', '#00FF59', (select id from bodyCheckup_itemdetail where age=8 and sex='M' and item_id=(select id from bodyCheckup_itemmaster where name='体重'));</v>
      </c>
      <c r="W26" t="s">
        <v>0</v>
      </c>
      <c r="X26" t="str">
        <f t="shared" si="11"/>
        <v>INSERT INTO bodyCheckup_itemscorestandard(periodType, lowScore, highScore, scoreDesc, color, itemDetail_id) SELECT 'GOOD', 29.96, 35.99, '', '#FF00FF', (select id from bodyCheckup_itemdetail where age=8 and sex='M' and item_id=(select id from bodyCheckup_itemmaster where name='体重'));</v>
      </c>
      <c r="Y26" t="s">
        <v>0</v>
      </c>
      <c r="Z26" t="str">
        <f t="shared" si="12"/>
        <v>INSERT INTO bodyCheckup_itemscorestandard(periodType, lowScore, highScore, scoreDesc, color, itemDetail_id) SELECT 'EXCELLENT', 36, 46.25, '', '#0026FF', (select id from bodyCheckup_itemdetail where age=8 and sex='M' and item_id=(select id from bodyCheckup_itemmaster where name='体重'));</v>
      </c>
      <c r="AA26" t="s">
        <v>0</v>
      </c>
    </row>
    <row r="27" spans="1:27" x14ac:dyDescent="0.15">
      <c r="A27" t="s">
        <v>11</v>
      </c>
      <c r="B27">
        <v>9</v>
      </c>
      <c r="C27" t="s">
        <v>18</v>
      </c>
      <c r="D27">
        <v>25.5</v>
      </c>
      <c r="E27">
        <v>30.46</v>
      </c>
      <c r="F27">
        <v>36.92</v>
      </c>
      <c r="G27">
        <v>45.52</v>
      </c>
      <c r="I27">
        <f t="shared" si="13"/>
        <v>20.54</v>
      </c>
      <c r="J27">
        <f t="shared" si="14"/>
        <v>27.98</v>
      </c>
      <c r="K27">
        <f t="shared" si="15"/>
        <v>27.990000000000002</v>
      </c>
      <c r="L27">
        <f t="shared" si="16"/>
        <v>33.69</v>
      </c>
      <c r="M27">
        <f t="shared" si="17"/>
        <v>33.699999999999996</v>
      </c>
      <c r="N27">
        <f t="shared" si="18"/>
        <v>41.22</v>
      </c>
      <c r="O27">
        <f t="shared" si="19"/>
        <v>41.23</v>
      </c>
      <c r="P27">
        <f t="shared" si="20"/>
        <v>54.120000000000005</v>
      </c>
      <c r="R27" t="str">
        <f t="shared" si="8"/>
        <v>insert into bodyCheckup_itemdetail (item_id, age, sex, staDate, endDate, value) select id, 9, 'M', date('now'), '2999-12-31', 0 from bodyCheckup_itemmaster where name='体重';</v>
      </c>
      <c r="S27" t="s">
        <v>171</v>
      </c>
      <c r="T27" t="str">
        <f t="shared" si="9"/>
        <v>INSERT INTO bodyCheckup_itemscorestandard(periodType, lowScore, highScore, scoreDesc, color, itemDetail_id) SELECT 'FAILED', 20.54, 27.98, '', '#FF001A', (select id from bodyCheckup_itemdetail where age=9 and sex='M' and item_id=(select id from bodyCheckup_itemmaster where name='体重'));</v>
      </c>
      <c r="U27" t="s">
        <v>0</v>
      </c>
      <c r="V27" t="str">
        <f t="shared" si="10"/>
        <v>INSERT INTO bodyCheckup_itemscorestandard(periodType, lowScore, highScore, scoreDesc, color, itemDetail_id) SELECT 'PASS', 27.99, 33.69, '', '#00FF59', (select id from bodyCheckup_itemdetail where age=9 and sex='M' and item_id=(select id from bodyCheckup_itemmaster where name='体重'));</v>
      </c>
      <c r="W27" t="s">
        <v>0</v>
      </c>
      <c r="X27" t="str">
        <f t="shared" si="11"/>
        <v>INSERT INTO bodyCheckup_itemscorestandard(periodType, lowScore, highScore, scoreDesc, color, itemDetail_id) SELECT 'GOOD', 33.7, 41.22, '', '#FF00FF', (select id from bodyCheckup_itemdetail where age=9 and sex='M' and item_id=(select id from bodyCheckup_itemmaster where name='体重'));</v>
      </c>
      <c r="Y27" t="s">
        <v>0</v>
      </c>
      <c r="Z27" t="str">
        <f t="shared" si="12"/>
        <v>INSERT INTO bodyCheckup_itemscorestandard(periodType, lowScore, highScore, scoreDesc, color, itemDetail_id) SELECT 'EXCELLENT', 41.23, 54.12, '', '#0026FF', (select id from bodyCheckup_itemdetail where age=9 and sex='M' and item_id=(select id from bodyCheckup_itemmaster where name='体重'));</v>
      </c>
      <c r="AA27" t="s">
        <v>0</v>
      </c>
    </row>
    <row r="28" spans="1:27" x14ac:dyDescent="0.15">
      <c r="A28" t="s">
        <v>11</v>
      </c>
      <c r="B28">
        <v>10</v>
      </c>
      <c r="C28" t="s">
        <v>18</v>
      </c>
      <c r="D28">
        <v>27.93</v>
      </c>
      <c r="E28">
        <v>33.74</v>
      </c>
      <c r="F28">
        <v>41.31</v>
      </c>
      <c r="G28">
        <v>51.38</v>
      </c>
      <c r="I28">
        <f t="shared" si="13"/>
        <v>22.119999999999997</v>
      </c>
      <c r="J28">
        <f t="shared" si="14"/>
        <v>30.84</v>
      </c>
      <c r="K28">
        <f t="shared" si="15"/>
        <v>30.85</v>
      </c>
      <c r="L28">
        <f t="shared" si="16"/>
        <v>37.53</v>
      </c>
      <c r="M28">
        <f t="shared" si="17"/>
        <v>37.54</v>
      </c>
      <c r="N28">
        <f t="shared" si="18"/>
        <v>46.35</v>
      </c>
      <c r="O28">
        <f t="shared" si="19"/>
        <v>46.36</v>
      </c>
      <c r="P28">
        <f t="shared" si="20"/>
        <v>61.45</v>
      </c>
      <c r="R28" t="str">
        <f t="shared" si="8"/>
        <v>insert into bodyCheckup_itemdetail (item_id, age, sex, staDate, endDate, value) select id, 10, 'M', date('now'), '2999-12-31', 0 from bodyCheckup_itemmaster where name='体重';</v>
      </c>
      <c r="S28" t="s">
        <v>171</v>
      </c>
      <c r="T28" t="str">
        <f t="shared" si="9"/>
        <v>INSERT INTO bodyCheckup_itemscorestandard(periodType, lowScore, highScore, scoreDesc, color, itemDetail_id) SELECT 'FAILED', 22.12, 30.84, '', '#FF001A', (select id from bodyCheckup_itemdetail where age=10 and sex='M' and item_id=(select id from bodyCheckup_itemmaster where name='体重'));</v>
      </c>
      <c r="U28" t="s">
        <v>0</v>
      </c>
      <c r="V28" t="str">
        <f t="shared" si="10"/>
        <v>INSERT INTO bodyCheckup_itemscorestandard(periodType, lowScore, highScore, scoreDesc, color, itemDetail_id) SELECT 'PASS', 30.85, 37.53, '', '#00FF59', (select id from bodyCheckup_itemdetail where age=10 and sex='M' and item_id=(select id from bodyCheckup_itemmaster where name='体重'));</v>
      </c>
      <c r="W28" t="s">
        <v>0</v>
      </c>
      <c r="X28" t="str">
        <f t="shared" si="11"/>
        <v>INSERT INTO bodyCheckup_itemscorestandard(periodType, lowScore, highScore, scoreDesc, color, itemDetail_id) SELECT 'GOOD', 37.54, 46.35, '', '#FF00FF', (select id from bodyCheckup_itemdetail where age=10 and sex='M' and item_id=(select id from bodyCheckup_itemmaster where name='体重'));</v>
      </c>
      <c r="Y28" t="s">
        <v>0</v>
      </c>
      <c r="Z28" t="str">
        <f t="shared" si="12"/>
        <v>INSERT INTO bodyCheckup_itemscorestandard(periodType, lowScore, highScore, scoreDesc, color, itemDetail_id) SELECT 'EXCELLENT', 46.36, 61.45, '', '#0026FF', (select id from bodyCheckup_itemdetail where age=10 and sex='M' and item_id=(select id from bodyCheckup_itemmaster where name='体重'));</v>
      </c>
      <c r="AA28" t="s">
        <v>0</v>
      </c>
    </row>
    <row r="29" spans="1:27" x14ac:dyDescent="0.15">
      <c r="A29" t="s">
        <v>11</v>
      </c>
      <c r="B29">
        <v>11</v>
      </c>
      <c r="C29" t="s">
        <v>18</v>
      </c>
      <c r="D29">
        <v>30.95</v>
      </c>
      <c r="E29">
        <v>37.69</v>
      </c>
      <c r="F29">
        <v>46.33</v>
      </c>
      <c r="G29">
        <v>57.58</v>
      </c>
      <c r="I29">
        <f t="shared" si="13"/>
        <v>24.21</v>
      </c>
      <c r="J29">
        <f t="shared" si="14"/>
        <v>34.32</v>
      </c>
      <c r="K29">
        <f t="shared" si="15"/>
        <v>34.33</v>
      </c>
      <c r="L29">
        <f t="shared" si="16"/>
        <v>42.01</v>
      </c>
      <c r="M29">
        <f t="shared" si="17"/>
        <v>42.019999999999996</v>
      </c>
      <c r="N29">
        <f t="shared" si="18"/>
        <v>51.96</v>
      </c>
      <c r="O29">
        <f t="shared" si="19"/>
        <v>51.97</v>
      </c>
      <c r="P29">
        <f t="shared" si="20"/>
        <v>68.83</v>
      </c>
      <c r="R29" t="str">
        <f t="shared" si="8"/>
        <v>insert into bodyCheckup_itemdetail (item_id, age, sex, staDate, endDate, value) select id, 11, 'M', date('now'), '2999-12-31', 0 from bodyCheckup_itemmaster where name='体重';</v>
      </c>
      <c r="S29" t="s">
        <v>171</v>
      </c>
      <c r="T29" t="str">
        <f t="shared" si="9"/>
        <v>INSERT INTO bodyCheckup_itemscorestandard(periodType, lowScore, highScore, scoreDesc, color, itemDetail_id) SELECT 'FAILED', 24.21, 34.32, '', '#FF001A', (select id from bodyCheckup_itemdetail where age=11 and sex='M' and item_id=(select id from bodyCheckup_itemmaster where name='体重'));</v>
      </c>
      <c r="U29" t="s">
        <v>0</v>
      </c>
      <c r="V29" t="str">
        <f t="shared" si="10"/>
        <v>INSERT INTO bodyCheckup_itemscorestandard(periodType, lowScore, highScore, scoreDesc, color, itemDetail_id) SELECT 'PASS', 34.33, 42.01, '', '#00FF59', (select id from bodyCheckup_itemdetail where age=11 and sex='M' and item_id=(select id from bodyCheckup_itemmaster where name='体重'));</v>
      </c>
      <c r="W29" t="s">
        <v>0</v>
      </c>
      <c r="X29" t="str">
        <f t="shared" si="11"/>
        <v>INSERT INTO bodyCheckup_itemscorestandard(periodType, lowScore, highScore, scoreDesc, color, itemDetail_id) SELECT 'GOOD', 42.02, 51.96, '', '#FF00FF', (select id from bodyCheckup_itemdetail where age=11 and sex='M' and item_id=(select id from bodyCheckup_itemmaster where name='体重'));</v>
      </c>
      <c r="Y29" t="s">
        <v>0</v>
      </c>
      <c r="Z29" t="str">
        <f t="shared" si="12"/>
        <v>INSERT INTO bodyCheckup_itemscorestandard(periodType, lowScore, highScore, scoreDesc, color, itemDetail_id) SELECT 'EXCELLENT', 51.97, 68.83, '', '#0026FF', (select id from bodyCheckup_itemdetail where age=11 and sex='M' and item_id=(select id from bodyCheckup_itemmaster where name='体重'));</v>
      </c>
      <c r="AA29" t="s">
        <v>0</v>
      </c>
    </row>
    <row r="30" spans="1:27" x14ac:dyDescent="0.15">
      <c r="A30" t="s">
        <v>11</v>
      </c>
      <c r="B30">
        <v>12</v>
      </c>
      <c r="C30" t="s">
        <v>18</v>
      </c>
      <c r="D30">
        <v>34.67</v>
      </c>
      <c r="E30">
        <v>42.49</v>
      </c>
      <c r="F30">
        <v>52.31</v>
      </c>
      <c r="G30">
        <v>64.680000000000007</v>
      </c>
      <c r="I30">
        <f t="shared" si="13"/>
        <v>26.85</v>
      </c>
      <c r="J30">
        <f t="shared" si="14"/>
        <v>38.58</v>
      </c>
      <c r="K30">
        <f t="shared" si="15"/>
        <v>38.589999999999996</v>
      </c>
      <c r="L30">
        <f t="shared" si="16"/>
        <v>47.4</v>
      </c>
      <c r="M30">
        <f t="shared" si="17"/>
        <v>47.41</v>
      </c>
      <c r="N30">
        <f t="shared" si="18"/>
        <v>58.5</v>
      </c>
      <c r="O30">
        <f t="shared" si="19"/>
        <v>58.51</v>
      </c>
      <c r="P30">
        <f t="shared" si="20"/>
        <v>77.050000000000011</v>
      </c>
      <c r="R30" t="str">
        <f t="shared" si="8"/>
        <v>insert into bodyCheckup_itemdetail (item_id, age, sex, staDate, endDate, value) select id, 12, 'M', date('now'), '2999-12-31', 0 from bodyCheckup_itemmaster where name='体重';</v>
      </c>
      <c r="S30" t="s">
        <v>171</v>
      </c>
      <c r="T30" t="str">
        <f t="shared" si="9"/>
        <v>INSERT INTO bodyCheckup_itemscorestandard(periodType, lowScore, highScore, scoreDesc, color, itemDetail_id) SELECT 'FAILED', 26.85, 38.58, '', '#FF001A', (select id from bodyCheckup_itemdetail where age=12 and sex='M' and item_id=(select id from bodyCheckup_itemmaster where name='体重'));</v>
      </c>
      <c r="U30" t="s">
        <v>0</v>
      </c>
      <c r="V30" t="str">
        <f t="shared" si="10"/>
        <v>INSERT INTO bodyCheckup_itemscorestandard(periodType, lowScore, highScore, scoreDesc, color, itemDetail_id) SELECT 'PASS', 38.59, 47.4, '', '#00FF59', (select id from bodyCheckup_itemdetail where age=12 and sex='M' and item_id=(select id from bodyCheckup_itemmaster where name='体重'));</v>
      </c>
      <c r="W30" t="s">
        <v>0</v>
      </c>
      <c r="X30" t="str">
        <f t="shared" si="11"/>
        <v>INSERT INTO bodyCheckup_itemscorestandard(periodType, lowScore, highScore, scoreDesc, color, itemDetail_id) SELECT 'GOOD', 47.41, 58.5, '', '#FF00FF', (select id from bodyCheckup_itemdetail where age=12 and sex='M' and item_id=(select id from bodyCheckup_itemmaster where name='体重'));</v>
      </c>
      <c r="Y30" t="s">
        <v>0</v>
      </c>
      <c r="Z30" t="str">
        <f t="shared" si="12"/>
        <v>INSERT INTO bodyCheckup_itemscorestandard(periodType, lowScore, highScore, scoreDesc, color, itemDetail_id) SELECT 'EXCELLENT', 58.51, 77.05, '', '#0026FF', (select id from bodyCheckup_itemdetail where age=12 and sex='M' and item_id=(select id from bodyCheckup_itemmaster where name='体重'));</v>
      </c>
      <c r="AA30" t="s">
        <v>0</v>
      </c>
    </row>
    <row r="31" spans="1:27" x14ac:dyDescent="0.15">
      <c r="A31" t="s">
        <v>11</v>
      </c>
      <c r="B31">
        <v>4</v>
      </c>
      <c r="C31" t="s">
        <v>26</v>
      </c>
      <c r="D31">
        <v>14.44</v>
      </c>
      <c r="E31">
        <v>16.170000000000002</v>
      </c>
      <c r="F31">
        <v>18.190000000000001</v>
      </c>
      <c r="G31">
        <v>20.54</v>
      </c>
      <c r="I31">
        <f t="shared" si="13"/>
        <v>12.709999999999997</v>
      </c>
      <c r="J31">
        <f t="shared" si="14"/>
        <v>15.31</v>
      </c>
      <c r="K31">
        <f t="shared" si="15"/>
        <v>15.32</v>
      </c>
      <c r="L31">
        <f t="shared" si="16"/>
        <v>17.18</v>
      </c>
      <c r="M31">
        <f t="shared" si="17"/>
        <v>17.190000000000001</v>
      </c>
      <c r="N31">
        <f t="shared" si="18"/>
        <v>19.37</v>
      </c>
      <c r="O31">
        <f t="shared" si="19"/>
        <v>19.380000000000003</v>
      </c>
      <c r="P31">
        <f t="shared" si="20"/>
        <v>22.889999999999997</v>
      </c>
      <c r="R31" t="str">
        <f t="shared" si="8"/>
        <v>insert into bodyCheckup_itemdetail (item_id, age, sex, staDate, endDate, value) select id, 4, 'F', date('now'), '2999-12-31', 0 from bodyCheckup_itemmaster where name='体重';</v>
      </c>
      <c r="S31" t="s">
        <v>171</v>
      </c>
      <c r="T31" t="str">
        <f t="shared" si="9"/>
        <v>INSERT INTO bodyCheckup_itemscorestandard(periodType, lowScore, highScore, scoreDesc, color, itemDetail_id) SELECT 'FAILED', 12.71, 15.31, '', '#FF001A', (select id from bodyCheckup_itemdetail where age=4 and sex='F' and item_id=(select id from bodyCheckup_itemmaster where name='体重'));</v>
      </c>
      <c r="U31" t="s">
        <v>0</v>
      </c>
      <c r="V31" t="str">
        <f t="shared" si="10"/>
        <v>INSERT INTO bodyCheckup_itemscorestandard(periodType, lowScore, highScore, scoreDesc, color, itemDetail_id) SELECT 'PASS', 15.32, 17.18, '', '#00FF59', (select id from bodyCheckup_itemdetail where age=4 and sex='F' and item_id=(select id from bodyCheckup_itemmaster where name='体重'));</v>
      </c>
      <c r="W31" t="s">
        <v>0</v>
      </c>
      <c r="X31" t="str">
        <f t="shared" si="11"/>
        <v>INSERT INTO bodyCheckup_itemscorestandard(periodType, lowScore, highScore, scoreDesc, color, itemDetail_id) SELECT 'GOOD', 17.19, 19.37, '', '#FF00FF', (select id from bodyCheckup_itemdetail where age=4 and sex='F' and item_id=(select id from bodyCheckup_itemmaster where name='体重'));</v>
      </c>
      <c r="Y31" t="s">
        <v>0</v>
      </c>
      <c r="Z31" t="str">
        <f t="shared" si="12"/>
        <v>INSERT INTO bodyCheckup_itemscorestandard(periodType, lowScore, highScore, scoreDesc, color, itemDetail_id) SELECT 'EXCELLENT', 19.38, 22.89, '', '#0026FF', (select id from bodyCheckup_itemdetail where age=4 and sex='F' and item_id=(select id from bodyCheckup_itemmaster where name='体重'));</v>
      </c>
      <c r="AA31" t="s">
        <v>0</v>
      </c>
    </row>
    <row r="32" spans="1:27" x14ac:dyDescent="0.15">
      <c r="A32" t="s">
        <v>11</v>
      </c>
      <c r="B32">
        <v>5</v>
      </c>
      <c r="C32" t="s">
        <v>26</v>
      </c>
      <c r="D32">
        <v>16.2</v>
      </c>
      <c r="E32">
        <v>18.260000000000002</v>
      </c>
      <c r="F32">
        <v>20.66</v>
      </c>
      <c r="G32">
        <v>23.5</v>
      </c>
      <c r="I32">
        <f t="shared" si="13"/>
        <v>14.139999999999997</v>
      </c>
      <c r="J32">
        <f t="shared" si="14"/>
        <v>17.23</v>
      </c>
      <c r="K32">
        <f t="shared" si="15"/>
        <v>17.240000000000002</v>
      </c>
      <c r="L32">
        <f t="shared" si="16"/>
        <v>19.46</v>
      </c>
      <c r="M32">
        <f t="shared" si="17"/>
        <v>19.470000000000002</v>
      </c>
      <c r="N32">
        <f t="shared" si="18"/>
        <v>22.08</v>
      </c>
      <c r="O32">
        <f t="shared" si="19"/>
        <v>22.09</v>
      </c>
      <c r="P32">
        <f t="shared" si="20"/>
        <v>26.34</v>
      </c>
      <c r="R32" t="str">
        <f t="shared" si="8"/>
        <v>insert into bodyCheckup_itemdetail (item_id, age, sex, staDate, endDate, value) select id, 5, 'F', date('now'), '2999-12-31', 0 from bodyCheckup_itemmaster where name='体重';</v>
      </c>
      <c r="S32" t="s">
        <v>171</v>
      </c>
      <c r="T32" t="str">
        <f t="shared" si="9"/>
        <v>INSERT INTO bodyCheckup_itemscorestandard(periodType, lowScore, highScore, scoreDesc, color, itemDetail_id) SELECT 'FAILED', 14.14, 17.23, '', '#FF001A', (select id from bodyCheckup_itemdetail where age=5 and sex='F' and item_id=(select id from bodyCheckup_itemmaster where name='体重'));</v>
      </c>
      <c r="U32" t="s">
        <v>0</v>
      </c>
      <c r="V32" t="str">
        <f t="shared" si="10"/>
        <v>INSERT INTO bodyCheckup_itemscorestandard(periodType, lowScore, highScore, scoreDesc, color, itemDetail_id) SELECT 'PASS', 17.24, 19.46, '', '#00FF59', (select id from bodyCheckup_itemdetail where age=5 and sex='F' and item_id=(select id from bodyCheckup_itemmaster where name='体重'));</v>
      </c>
      <c r="W32" t="s">
        <v>0</v>
      </c>
      <c r="X32" t="str">
        <f t="shared" si="11"/>
        <v>INSERT INTO bodyCheckup_itemscorestandard(periodType, lowScore, highScore, scoreDesc, color, itemDetail_id) SELECT 'GOOD', 19.47, 22.08, '', '#FF00FF', (select id from bodyCheckup_itemdetail where age=5 and sex='F' and item_id=(select id from bodyCheckup_itemmaster where name='体重'));</v>
      </c>
      <c r="Y32" t="s">
        <v>0</v>
      </c>
      <c r="Z32" t="str">
        <f t="shared" si="12"/>
        <v>INSERT INTO bodyCheckup_itemscorestandard(periodType, lowScore, highScore, scoreDesc, color, itemDetail_id) SELECT 'EXCELLENT', 22.09, 26.34, '', '#0026FF', (select id from bodyCheckup_itemdetail where age=5 and sex='F' and item_id=(select id from bodyCheckup_itemmaster where name='体重'));</v>
      </c>
      <c r="AA32" t="s">
        <v>0</v>
      </c>
    </row>
    <row r="33" spans="1:27" x14ac:dyDescent="0.15">
      <c r="A33" t="s">
        <v>11</v>
      </c>
      <c r="B33">
        <v>6</v>
      </c>
      <c r="C33" t="s">
        <v>26</v>
      </c>
      <c r="D33">
        <v>17.940000000000001</v>
      </c>
      <c r="E33">
        <v>20.37</v>
      </c>
      <c r="F33">
        <v>23.27</v>
      </c>
      <c r="G33">
        <v>26.74</v>
      </c>
      <c r="I33">
        <f t="shared" si="13"/>
        <v>15.510000000000002</v>
      </c>
      <c r="J33">
        <f t="shared" si="14"/>
        <v>19.16</v>
      </c>
      <c r="K33">
        <f t="shared" si="15"/>
        <v>19.170000000000002</v>
      </c>
      <c r="L33">
        <f t="shared" si="16"/>
        <v>21.82</v>
      </c>
      <c r="M33">
        <f t="shared" si="17"/>
        <v>21.830000000000002</v>
      </c>
      <c r="N33">
        <f t="shared" si="18"/>
        <v>25.01</v>
      </c>
      <c r="O33">
        <f t="shared" si="19"/>
        <v>25.020000000000003</v>
      </c>
      <c r="P33">
        <f t="shared" si="20"/>
        <v>30.209999999999997</v>
      </c>
      <c r="R33" t="str">
        <f t="shared" si="8"/>
        <v>insert into bodyCheckup_itemdetail (item_id, age, sex, staDate, endDate, value) select id, 6, 'F', date('now'), '2999-12-31', 0 from bodyCheckup_itemmaster where name='体重';</v>
      </c>
      <c r="S33" t="s">
        <v>171</v>
      </c>
      <c r="T33" t="str">
        <f t="shared" si="9"/>
        <v>INSERT INTO bodyCheckup_itemscorestandard(periodType, lowScore, highScore, scoreDesc, color, itemDetail_id) SELECT 'FAILED', 15.51, 19.16, '', '#FF001A', (select id from bodyCheckup_itemdetail where age=6 and sex='F' and item_id=(select id from bodyCheckup_itemmaster where name='体重'));</v>
      </c>
      <c r="U33" t="s">
        <v>0</v>
      </c>
      <c r="V33" t="str">
        <f t="shared" si="10"/>
        <v>INSERT INTO bodyCheckup_itemscorestandard(periodType, lowScore, highScore, scoreDesc, color, itemDetail_id) SELECT 'PASS', 19.17, 21.82, '', '#00FF59', (select id from bodyCheckup_itemdetail where age=6 and sex='F' and item_id=(select id from bodyCheckup_itemmaster where name='体重'));</v>
      </c>
      <c r="W33" t="s">
        <v>0</v>
      </c>
      <c r="X33" t="str">
        <f t="shared" si="11"/>
        <v>INSERT INTO bodyCheckup_itemscorestandard(periodType, lowScore, highScore, scoreDesc, color, itemDetail_id) SELECT 'GOOD', 21.83, 25.01, '', '#FF00FF', (select id from bodyCheckup_itemdetail where age=6 and sex='F' and item_id=(select id from bodyCheckup_itemmaster where name='体重'));</v>
      </c>
      <c r="Y33" t="s">
        <v>0</v>
      </c>
      <c r="Z33" t="str">
        <f t="shared" si="12"/>
        <v>INSERT INTO bodyCheckup_itemscorestandard(periodType, lowScore, highScore, scoreDesc, color, itemDetail_id) SELECT 'EXCELLENT', 25.02, 30.21, '', '#0026FF', (select id from bodyCheckup_itemdetail where age=6 and sex='F' and item_id=(select id from bodyCheckup_itemmaster where name='体重'));</v>
      </c>
      <c r="AA33" t="s">
        <v>0</v>
      </c>
    </row>
    <row r="34" spans="1:27" x14ac:dyDescent="0.15">
      <c r="A34" t="s">
        <v>11</v>
      </c>
      <c r="B34">
        <v>7</v>
      </c>
      <c r="C34" t="s">
        <v>26</v>
      </c>
      <c r="D34">
        <v>19.739999999999998</v>
      </c>
      <c r="E34">
        <v>22.64</v>
      </c>
      <c r="F34">
        <v>26.16</v>
      </c>
      <c r="G34">
        <v>30.45</v>
      </c>
      <c r="I34">
        <f t="shared" si="13"/>
        <v>16.839999999999996</v>
      </c>
      <c r="J34">
        <f t="shared" si="14"/>
        <v>21.19</v>
      </c>
      <c r="K34">
        <f t="shared" si="15"/>
        <v>21.200000000000003</v>
      </c>
      <c r="L34">
        <f t="shared" si="16"/>
        <v>24.4</v>
      </c>
      <c r="M34">
        <f t="shared" si="17"/>
        <v>24.41</v>
      </c>
      <c r="N34">
        <f t="shared" si="18"/>
        <v>28.31</v>
      </c>
      <c r="O34">
        <f t="shared" si="19"/>
        <v>28.32</v>
      </c>
      <c r="P34">
        <f t="shared" si="20"/>
        <v>34.739999999999995</v>
      </c>
      <c r="R34" t="str">
        <f t="shared" si="8"/>
        <v>insert into bodyCheckup_itemdetail (item_id, age, sex, staDate, endDate, value) select id, 7, 'F', date('now'), '2999-12-31', 0 from bodyCheckup_itemmaster where name='体重';</v>
      </c>
      <c r="S34" t="s">
        <v>171</v>
      </c>
      <c r="T34" t="str">
        <f t="shared" si="9"/>
        <v>INSERT INTO bodyCheckup_itemscorestandard(periodType, lowScore, highScore, scoreDesc, color, itemDetail_id) SELECT 'FAILED', 16.84, 21.19, '', '#FF001A', (select id from bodyCheckup_itemdetail where age=7 and sex='F' and item_id=(select id from bodyCheckup_itemmaster where name='体重'));</v>
      </c>
      <c r="U34" t="s">
        <v>0</v>
      </c>
      <c r="V34" t="str">
        <f t="shared" si="10"/>
        <v>INSERT INTO bodyCheckup_itemscorestandard(periodType, lowScore, highScore, scoreDesc, color, itemDetail_id) SELECT 'PASS', 21.2, 24.4, '', '#00FF59', (select id from bodyCheckup_itemdetail where age=7 and sex='F' and item_id=(select id from bodyCheckup_itemmaster where name='体重'));</v>
      </c>
      <c r="W34" t="s">
        <v>0</v>
      </c>
      <c r="X34" t="str">
        <f t="shared" si="11"/>
        <v>INSERT INTO bodyCheckup_itemscorestandard(periodType, lowScore, highScore, scoreDesc, color, itemDetail_id) SELECT 'GOOD', 24.41, 28.31, '', '#FF00FF', (select id from bodyCheckup_itemdetail where age=7 and sex='F' and item_id=(select id from bodyCheckup_itemmaster where name='体重'));</v>
      </c>
      <c r="Y34" t="s">
        <v>0</v>
      </c>
      <c r="Z34" t="str">
        <f t="shared" si="12"/>
        <v>INSERT INTO bodyCheckup_itemscorestandard(periodType, lowScore, highScore, scoreDesc, color, itemDetail_id) SELECT 'EXCELLENT', 28.32, 34.74, '', '#0026FF', (select id from bodyCheckup_itemdetail where age=7 and sex='F' and item_id=(select id from bodyCheckup_itemmaster where name='体重'));</v>
      </c>
      <c r="AA34" t="s">
        <v>0</v>
      </c>
    </row>
    <row r="35" spans="1:27" x14ac:dyDescent="0.15">
      <c r="A35" t="s">
        <v>11</v>
      </c>
      <c r="B35">
        <v>8</v>
      </c>
      <c r="C35" t="s">
        <v>26</v>
      </c>
      <c r="D35">
        <v>21.75</v>
      </c>
      <c r="E35">
        <v>25.25</v>
      </c>
      <c r="F35">
        <v>29.56</v>
      </c>
      <c r="G35">
        <v>34.94</v>
      </c>
      <c r="I35">
        <f t="shared" si="13"/>
        <v>18.25</v>
      </c>
      <c r="J35">
        <f t="shared" si="14"/>
        <v>23.5</v>
      </c>
      <c r="K35">
        <f t="shared" si="15"/>
        <v>23.51</v>
      </c>
      <c r="L35">
        <f t="shared" si="16"/>
        <v>27.41</v>
      </c>
      <c r="M35">
        <f t="shared" si="17"/>
        <v>27.42</v>
      </c>
      <c r="N35">
        <f t="shared" si="18"/>
        <v>32.25</v>
      </c>
      <c r="O35">
        <f t="shared" si="19"/>
        <v>32.26</v>
      </c>
      <c r="P35">
        <f t="shared" si="20"/>
        <v>40.319999999999993</v>
      </c>
      <c r="R35" t="str">
        <f t="shared" si="8"/>
        <v>insert into bodyCheckup_itemdetail (item_id, age, sex, staDate, endDate, value) select id, 8, 'F', date('now'), '2999-12-31', 0 from bodyCheckup_itemmaster where name='体重';</v>
      </c>
      <c r="S35" t="s">
        <v>171</v>
      </c>
      <c r="T35" t="str">
        <f t="shared" si="9"/>
        <v>INSERT INTO bodyCheckup_itemscorestandard(periodType, lowScore, highScore, scoreDesc, color, itemDetail_id) SELECT 'FAILED', 18.25, 23.5, '', '#FF001A', (select id from bodyCheckup_itemdetail where age=8 and sex='F' and item_id=(select id from bodyCheckup_itemmaster where name='体重'));</v>
      </c>
      <c r="U35" t="s">
        <v>0</v>
      </c>
      <c r="V35" t="str">
        <f t="shared" si="10"/>
        <v>INSERT INTO bodyCheckup_itemscorestandard(periodType, lowScore, highScore, scoreDesc, color, itemDetail_id) SELECT 'PASS', 23.51, 27.41, '', '#00FF59', (select id from bodyCheckup_itemdetail where age=8 and sex='F' and item_id=(select id from bodyCheckup_itemmaster where name='体重'));</v>
      </c>
      <c r="W35" t="s">
        <v>0</v>
      </c>
      <c r="X35" t="str">
        <f t="shared" si="11"/>
        <v>INSERT INTO bodyCheckup_itemscorestandard(periodType, lowScore, highScore, scoreDesc, color, itemDetail_id) SELECT 'GOOD', 27.42, 32.25, '', '#FF00FF', (select id from bodyCheckup_itemdetail where age=8 and sex='F' and item_id=(select id from bodyCheckup_itemmaster where name='体重'));</v>
      </c>
      <c r="Y35" t="s">
        <v>0</v>
      </c>
      <c r="Z35" t="str">
        <f t="shared" si="12"/>
        <v>INSERT INTO bodyCheckup_itemscorestandard(periodType, lowScore, highScore, scoreDesc, color, itemDetail_id) SELECT 'EXCELLENT', 32.26, 40.32, '', '#0026FF', (select id from bodyCheckup_itemdetail where age=8 and sex='F' and item_id=(select id from bodyCheckup_itemmaster where name='体重'));</v>
      </c>
      <c r="AA35" t="s">
        <v>0</v>
      </c>
    </row>
    <row r="36" spans="1:27" x14ac:dyDescent="0.15">
      <c r="A36" t="s">
        <v>11</v>
      </c>
      <c r="B36">
        <v>9</v>
      </c>
      <c r="C36" t="s">
        <v>26</v>
      </c>
      <c r="D36">
        <v>23.96</v>
      </c>
      <c r="E36">
        <v>28.19</v>
      </c>
      <c r="F36">
        <v>33.51</v>
      </c>
      <c r="G36">
        <v>40.32</v>
      </c>
      <c r="I36">
        <f t="shared" si="13"/>
        <v>19.73</v>
      </c>
      <c r="J36">
        <f t="shared" si="14"/>
        <v>26.08</v>
      </c>
      <c r="K36">
        <f t="shared" si="15"/>
        <v>26.09</v>
      </c>
      <c r="L36">
        <f t="shared" si="16"/>
        <v>30.85</v>
      </c>
      <c r="M36">
        <f t="shared" si="17"/>
        <v>30.860000000000003</v>
      </c>
      <c r="N36">
        <f t="shared" si="18"/>
        <v>36.92</v>
      </c>
      <c r="O36">
        <f t="shared" si="19"/>
        <v>36.93</v>
      </c>
      <c r="P36">
        <f t="shared" si="20"/>
        <v>47.13</v>
      </c>
      <c r="R36" t="str">
        <f t="shared" si="8"/>
        <v>insert into bodyCheckup_itemdetail (item_id, age, sex, staDate, endDate, value) select id, 9, 'F', date('now'), '2999-12-31', 0 from bodyCheckup_itemmaster where name='体重';</v>
      </c>
      <c r="S36" t="s">
        <v>171</v>
      </c>
      <c r="T36" t="str">
        <f t="shared" si="9"/>
        <v>INSERT INTO bodyCheckup_itemscorestandard(periodType, lowScore, highScore, scoreDesc, color, itemDetail_id) SELECT 'FAILED', 19.73, 26.08, '', '#FF001A', (select id from bodyCheckup_itemdetail where age=9 and sex='F' and item_id=(select id from bodyCheckup_itemmaster where name='体重'));</v>
      </c>
      <c r="U36" t="s">
        <v>0</v>
      </c>
      <c r="V36" t="str">
        <f t="shared" si="10"/>
        <v>INSERT INTO bodyCheckup_itemscorestandard(periodType, lowScore, highScore, scoreDesc, color, itemDetail_id) SELECT 'PASS', 26.09, 30.85, '', '#00FF59', (select id from bodyCheckup_itemdetail where age=9 and sex='F' and item_id=(select id from bodyCheckup_itemmaster where name='体重'));</v>
      </c>
      <c r="W36" t="s">
        <v>0</v>
      </c>
      <c r="X36" t="str">
        <f t="shared" si="11"/>
        <v>INSERT INTO bodyCheckup_itemscorestandard(periodType, lowScore, highScore, scoreDesc, color, itemDetail_id) SELECT 'GOOD', 30.86, 36.92, '', '#FF00FF', (select id from bodyCheckup_itemdetail where age=9 and sex='F' and item_id=(select id from bodyCheckup_itemmaster where name='体重'));</v>
      </c>
      <c r="Y36" t="s">
        <v>0</v>
      </c>
      <c r="Z36" t="str">
        <f t="shared" si="12"/>
        <v>INSERT INTO bodyCheckup_itemscorestandard(periodType, lowScore, highScore, scoreDesc, color, itemDetail_id) SELECT 'EXCELLENT', 36.93, 47.13, '', '#0026FF', (select id from bodyCheckup_itemdetail where age=9 and sex='F' and item_id=(select id from bodyCheckup_itemmaster where name='体重'));</v>
      </c>
      <c r="AA36" t="s">
        <v>0</v>
      </c>
    </row>
    <row r="37" spans="1:27" x14ac:dyDescent="0.15">
      <c r="A37" t="s">
        <v>11</v>
      </c>
      <c r="B37">
        <v>10</v>
      </c>
      <c r="C37" t="s">
        <v>26</v>
      </c>
      <c r="D37">
        <v>26.6</v>
      </c>
      <c r="E37">
        <v>31.76</v>
      </c>
      <c r="F37">
        <v>38.409999999999997</v>
      </c>
      <c r="G37">
        <v>47.15</v>
      </c>
      <c r="I37">
        <f t="shared" si="13"/>
        <v>21.44</v>
      </c>
      <c r="J37">
        <f t="shared" si="14"/>
        <v>29.18</v>
      </c>
      <c r="K37">
        <f t="shared" si="15"/>
        <v>29.19</v>
      </c>
      <c r="L37">
        <f t="shared" si="16"/>
        <v>35.090000000000003</v>
      </c>
      <c r="M37">
        <f t="shared" si="17"/>
        <v>35.1</v>
      </c>
      <c r="N37">
        <f t="shared" si="18"/>
        <v>42.78</v>
      </c>
      <c r="O37">
        <f t="shared" si="19"/>
        <v>42.79</v>
      </c>
      <c r="P37">
        <f t="shared" si="20"/>
        <v>55.89</v>
      </c>
      <c r="R37" t="str">
        <f t="shared" si="8"/>
        <v>insert into bodyCheckup_itemdetail (item_id, age, sex, staDate, endDate, value) select id, 10, 'F', date('now'), '2999-12-31', 0 from bodyCheckup_itemmaster where name='体重';</v>
      </c>
      <c r="S37" t="s">
        <v>171</v>
      </c>
      <c r="T37" t="str">
        <f t="shared" si="9"/>
        <v>INSERT INTO bodyCheckup_itemscorestandard(periodType, lowScore, highScore, scoreDesc, color, itemDetail_id) SELECT 'FAILED', 21.44, 29.18, '', '#FF001A', (select id from bodyCheckup_itemdetail where age=10 and sex='F' and item_id=(select id from bodyCheckup_itemmaster where name='体重'));</v>
      </c>
      <c r="U37" t="s">
        <v>0</v>
      </c>
      <c r="V37" t="str">
        <f t="shared" si="10"/>
        <v>INSERT INTO bodyCheckup_itemscorestandard(periodType, lowScore, highScore, scoreDesc, color, itemDetail_id) SELECT 'PASS', 29.19, 35.09, '', '#00FF59', (select id from bodyCheckup_itemdetail where age=10 and sex='F' and item_id=(select id from bodyCheckup_itemmaster where name='体重'));</v>
      </c>
      <c r="W37" t="s">
        <v>0</v>
      </c>
      <c r="X37" t="str">
        <f t="shared" si="11"/>
        <v>INSERT INTO bodyCheckup_itemscorestandard(periodType, lowScore, highScore, scoreDesc, color, itemDetail_id) SELECT 'GOOD', 35.1, 42.78, '', '#FF00FF', (select id from bodyCheckup_itemdetail where age=10 and sex='F' and item_id=(select id from bodyCheckup_itemmaster where name='体重'));</v>
      </c>
      <c r="Y37" t="s">
        <v>0</v>
      </c>
      <c r="Z37" t="str">
        <f t="shared" si="12"/>
        <v>INSERT INTO bodyCheckup_itemscorestandard(periodType, lowScore, highScore, scoreDesc, color, itemDetail_id) SELECT 'EXCELLENT', 42.79, 55.89, '', '#0026FF', (select id from bodyCheckup_itemdetail where age=10 and sex='F' and item_id=(select id from bodyCheckup_itemmaster where name='体重'));</v>
      </c>
      <c r="AA37" t="s">
        <v>0</v>
      </c>
    </row>
    <row r="38" spans="1:27" x14ac:dyDescent="0.15">
      <c r="A38" t="s">
        <v>11</v>
      </c>
      <c r="B38">
        <v>11</v>
      </c>
      <c r="C38" t="s">
        <v>26</v>
      </c>
      <c r="D38">
        <v>29.99</v>
      </c>
      <c r="E38">
        <v>36.1</v>
      </c>
      <c r="F38">
        <v>44.09</v>
      </c>
      <c r="G38">
        <v>54.78</v>
      </c>
      <c r="I38">
        <f t="shared" si="13"/>
        <v>23.879999999999995</v>
      </c>
      <c r="J38">
        <f t="shared" si="14"/>
        <v>33.049999999999997</v>
      </c>
      <c r="K38">
        <f t="shared" si="15"/>
        <v>33.059999999999995</v>
      </c>
      <c r="L38">
        <f t="shared" si="16"/>
        <v>40.1</v>
      </c>
      <c r="M38">
        <f t="shared" si="17"/>
        <v>40.11</v>
      </c>
      <c r="N38">
        <f t="shared" si="18"/>
        <v>49.44</v>
      </c>
      <c r="O38">
        <f t="shared" si="19"/>
        <v>49.449999999999996</v>
      </c>
      <c r="P38">
        <f t="shared" si="20"/>
        <v>65.47</v>
      </c>
      <c r="R38" t="str">
        <f t="shared" si="8"/>
        <v>insert into bodyCheckup_itemdetail (item_id, age, sex, staDate, endDate, value) select id, 11, 'F', date('now'), '2999-12-31', 0 from bodyCheckup_itemmaster where name='体重';</v>
      </c>
      <c r="S38" t="s">
        <v>171</v>
      </c>
      <c r="T38" t="str">
        <f t="shared" si="9"/>
        <v>INSERT INTO bodyCheckup_itemscorestandard(periodType, lowScore, highScore, scoreDesc, color, itemDetail_id) SELECT 'FAILED', 23.88, 33.05, '', '#FF001A', (select id from bodyCheckup_itemdetail where age=11 and sex='F' and item_id=(select id from bodyCheckup_itemmaster where name='体重'));</v>
      </c>
      <c r="U38" t="s">
        <v>0</v>
      </c>
      <c r="V38" t="str">
        <f t="shared" si="10"/>
        <v>INSERT INTO bodyCheckup_itemscorestandard(periodType, lowScore, highScore, scoreDesc, color, itemDetail_id) SELECT 'PASS', 33.06, 40.1, '', '#00FF59', (select id from bodyCheckup_itemdetail where age=11 and sex='F' and item_id=(select id from bodyCheckup_itemmaster where name='体重'));</v>
      </c>
      <c r="W38" t="s">
        <v>0</v>
      </c>
      <c r="X38" t="str">
        <f t="shared" si="11"/>
        <v>INSERT INTO bodyCheckup_itemscorestandard(periodType, lowScore, highScore, scoreDesc, color, itemDetail_id) SELECT 'GOOD', 40.11, 49.44, '', '#FF00FF', (select id from bodyCheckup_itemdetail where age=11 and sex='F' and item_id=(select id from bodyCheckup_itemmaster where name='体重'));</v>
      </c>
      <c r="Y38" t="s">
        <v>0</v>
      </c>
      <c r="Z38" t="str">
        <f t="shared" si="12"/>
        <v>INSERT INTO bodyCheckup_itemscorestandard(periodType, lowScore, highScore, scoreDesc, color, itemDetail_id) SELECT 'EXCELLENT', 49.45, 65.47, '', '#0026FF', (select id from bodyCheckup_itemdetail where age=11 and sex='F' and item_id=(select id from bodyCheckup_itemmaster where name='体重'));</v>
      </c>
      <c r="AA38" t="s">
        <v>0</v>
      </c>
    </row>
    <row r="39" spans="1:27" x14ac:dyDescent="0.15">
      <c r="A39" t="s">
        <v>11</v>
      </c>
      <c r="B39">
        <v>12</v>
      </c>
      <c r="C39" t="s">
        <v>26</v>
      </c>
      <c r="D39">
        <v>34.04</v>
      </c>
      <c r="E39">
        <v>40.770000000000003</v>
      </c>
      <c r="F39">
        <v>49.54</v>
      </c>
      <c r="G39">
        <v>61.22</v>
      </c>
      <c r="I39">
        <f t="shared" si="13"/>
        <v>27.309999999999995</v>
      </c>
      <c r="J39">
        <f t="shared" si="14"/>
        <v>37.409999999999997</v>
      </c>
      <c r="K39">
        <f t="shared" si="15"/>
        <v>37.419999999999995</v>
      </c>
      <c r="L39">
        <f t="shared" si="16"/>
        <v>45.16</v>
      </c>
      <c r="M39">
        <f t="shared" si="17"/>
        <v>45.169999999999995</v>
      </c>
      <c r="N39">
        <f t="shared" si="18"/>
        <v>55.38</v>
      </c>
      <c r="O39">
        <f t="shared" si="19"/>
        <v>55.39</v>
      </c>
      <c r="P39">
        <f t="shared" si="20"/>
        <v>72.900000000000006</v>
      </c>
      <c r="R39" t="str">
        <f t="shared" si="8"/>
        <v>insert into bodyCheckup_itemdetail (item_id, age, sex, staDate, endDate, value) select id, 12, 'F', date('now'), '2999-12-31', 0 from bodyCheckup_itemmaster where name='体重';</v>
      </c>
      <c r="S39" t="s">
        <v>171</v>
      </c>
      <c r="T39" t="str">
        <f t="shared" si="9"/>
        <v>INSERT INTO bodyCheckup_itemscorestandard(periodType, lowScore, highScore, scoreDesc, color, itemDetail_id) SELECT 'FAILED', 27.31, 37.41, '', '#FF001A', (select id from bodyCheckup_itemdetail where age=12 and sex='F' and item_id=(select id from bodyCheckup_itemmaster where name='体重'));</v>
      </c>
      <c r="U39" t="s">
        <v>0</v>
      </c>
      <c r="V39" t="str">
        <f t="shared" si="10"/>
        <v>INSERT INTO bodyCheckup_itemscorestandard(periodType, lowScore, highScore, scoreDesc, color, itemDetail_id) SELECT 'PASS', 37.42, 45.16, '', '#00FF59', (select id from bodyCheckup_itemdetail where age=12 and sex='F' and item_id=(select id from bodyCheckup_itemmaster where name='体重'));</v>
      </c>
      <c r="W39" t="s">
        <v>0</v>
      </c>
      <c r="X39" t="str">
        <f t="shared" si="11"/>
        <v>INSERT INTO bodyCheckup_itemscorestandard(periodType, lowScore, highScore, scoreDesc, color, itemDetail_id) SELECT 'GOOD', 45.17, 55.38, '', '#FF00FF', (select id from bodyCheckup_itemdetail where age=12 and sex='F' and item_id=(select id from bodyCheckup_itemmaster where name='体重'));</v>
      </c>
      <c r="Y39" t="s">
        <v>0</v>
      </c>
      <c r="Z39" t="str">
        <f t="shared" si="12"/>
        <v>INSERT INTO bodyCheckup_itemscorestandard(periodType, lowScore, highScore, scoreDesc, color, itemDetail_id) SELECT 'EXCELLENT', 55.39, 72.9, '', '#0026FF', (select id from bodyCheckup_itemdetail where age=12 and sex='F' and item_id=(select id from bodyCheckup_itemmaster where name='体重'));</v>
      </c>
      <c r="AA39" t="s">
        <v>0</v>
      </c>
    </row>
  </sheetData>
  <mergeCells count="4">
    <mergeCell ref="I2:J2"/>
    <mergeCell ref="K2:L2"/>
    <mergeCell ref="M2:N2"/>
    <mergeCell ref="O2:P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A2" zoomScale="85" zoomScaleNormal="85" workbookViewId="0">
      <selection activeCell="U2" sqref="U2:U93"/>
    </sheetView>
  </sheetViews>
  <sheetFormatPr defaultRowHeight="13.5" x14ac:dyDescent="0.15"/>
  <cols>
    <col min="1" max="1" width="10.375" customWidth="1"/>
  </cols>
  <sheetData>
    <row r="1" spans="1:22" x14ac:dyDescent="0.15">
      <c r="D1" t="s">
        <v>37</v>
      </c>
      <c r="E1" t="s">
        <v>41</v>
      </c>
      <c r="F1" t="s">
        <v>38</v>
      </c>
      <c r="G1" t="s">
        <v>42</v>
      </c>
      <c r="H1" t="s">
        <v>39</v>
      </c>
      <c r="I1" t="s">
        <v>43</v>
      </c>
      <c r="J1" t="s">
        <v>40</v>
      </c>
      <c r="K1" t="s">
        <v>44</v>
      </c>
    </row>
    <row r="2" spans="1:22" x14ac:dyDescent="0.15">
      <c r="D2" s="4" t="s">
        <v>28</v>
      </c>
      <c r="E2" s="4"/>
      <c r="F2" s="4" t="s">
        <v>29</v>
      </c>
      <c r="G2" s="4"/>
      <c r="H2" s="4" t="s">
        <v>30</v>
      </c>
      <c r="I2" s="4"/>
      <c r="J2" s="4" t="s">
        <v>31</v>
      </c>
      <c r="K2" s="4"/>
      <c r="L2" s="3"/>
      <c r="M2" s="3"/>
    </row>
    <row r="3" spans="1:22" x14ac:dyDescent="0.15">
      <c r="A3" t="s">
        <v>27</v>
      </c>
      <c r="B3">
        <v>6</v>
      </c>
      <c r="C3" t="s">
        <v>18</v>
      </c>
      <c r="D3">
        <v>500</v>
      </c>
      <c r="E3">
        <v>699</v>
      </c>
      <c r="F3">
        <v>700</v>
      </c>
      <c r="G3">
        <v>1299</v>
      </c>
      <c r="H3">
        <v>1300</v>
      </c>
      <c r="I3">
        <v>1499</v>
      </c>
      <c r="J3">
        <v>1500</v>
      </c>
      <c r="K3">
        <v>1700</v>
      </c>
      <c r="M3" t="str">
        <f>"insert into bodyCheckup_itemdetail (item_id, age, sex, staDate, endDate, value) select id, "&amp;B3&amp;", "&amp;IF(C3="男", "'M'", "'F'")&amp;", date('now'), '2999-12-31', 0 from bodyCheckup_itemmaster where name='"&amp;TRIM(A3)&amp;"';"</f>
        <v>insert into bodyCheckup_itemdetail (item_id, age, sex, staDate, endDate, value) select id, 6, 'M', date('now'), '2999-12-31', 0 from bodyCheckup_itemmaster where name='肺活量';</v>
      </c>
      <c r="N3" t="s">
        <v>172</v>
      </c>
      <c r="O3" t="str">
        <f>"INSERT INTO bodyCheckup_itemscorestandard(periodType, lowScore, highScore, scoreDesc, color, itemDetail_id) SELECT '"&amp;D$1&amp;"', "&amp;D3&amp;", "&amp;E3&amp;", '', '"&amp;E$1&amp;"',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'FAILED', 500, 699, '', '#FF001A', (select id from bodyCheckup_itemdetail where age=6 and sex='M' and item_id=(select id from bodyCheckup_itemmaster where name='肺活量'));</v>
      </c>
      <c r="P3" t="s">
        <v>0</v>
      </c>
      <c r="Q3" t="str">
        <f t="shared" ref="Q3:Q14" si="0">"INSERT INTO bodyCheckup_itemscorestandard(periodType, lowScore, highScore, scoreDesc, color, itemDetail_id) SELECT '"&amp;F$1&amp;"', "&amp;F3&amp;", "&amp;G3&amp;", '', '"&amp;G$1&amp;"',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'PASS', 700, 1299, '', '#00FF59', (select id from bodyCheckup_itemdetail where age=6 and sex='M' and item_id=(select id from bodyCheckup_itemmaster where name='肺活量'));</v>
      </c>
      <c r="R3" t="s">
        <v>0</v>
      </c>
      <c r="S3" t="str">
        <f t="shared" ref="S3:S14" si="1">"INSERT INTO bodyCheckup_itemscorestandard(periodType, lowScore, highScore, scoreDesc, color, itemDetail_id) SELECT '"&amp;H$1&amp;"', "&amp;H3&amp;", "&amp;I3&amp;", '', '"&amp;I$1&amp;"',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'GOOD', 1300, 1499, '', '#FF00FF', (select id from bodyCheckup_itemdetail where age=6 and sex='M' and item_id=(select id from bodyCheckup_itemmaster where name='肺活量'));</v>
      </c>
      <c r="T3" t="s">
        <v>0</v>
      </c>
      <c r="U3" t="str">
        <f t="shared" ref="U3:U14" si="2">"INSERT INTO bodyCheckup_itemscorestandard(periodType, lowScore, highScore, scoreDesc, color, itemDetail_id) SELECT '"&amp;J$1&amp;"', "&amp;J3&amp;", "&amp;K3&amp;", '', '"&amp;K$1&amp;"', (select id from bodyCheckup_itemdetail where age="&amp;$B3&amp;" and sex='"&amp;IF($C3="男", "M", "F")&amp;"' and item_id=(select id from bodyCheckup_itemmaster where name='"&amp;$A3&amp;"'));"</f>
        <v>INSERT INTO bodyCheckup_itemscorestandard(periodType, lowScore, highScore, scoreDesc, color, itemDetail_id) SELECT 'EXCELLENT', 1500, 1700, '', '#0026FF', (select id from bodyCheckup_itemdetail where age=6 and sex='M' and item_id=(select id from bodyCheckup_itemmaster where name='肺活量'));</v>
      </c>
      <c r="V3" t="s">
        <v>0</v>
      </c>
    </row>
    <row r="4" spans="1:22" x14ac:dyDescent="0.15">
      <c r="A4" t="s">
        <v>27</v>
      </c>
      <c r="B4">
        <v>6</v>
      </c>
      <c r="C4" t="s">
        <v>26</v>
      </c>
      <c r="D4">
        <v>500</v>
      </c>
      <c r="E4">
        <v>599</v>
      </c>
      <c r="F4">
        <v>600</v>
      </c>
      <c r="G4">
        <v>999</v>
      </c>
      <c r="H4">
        <v>1000</v>
      </c>
      <c r="I4">
        <v>1199</v>
      </c>
      <c r="J4">
        <v>1200</v>
      </c>
      <c r="K4">
        <v>1400</v>
      </c>
      <c r="M4" t="str">
        <f t="shared" ref="M4:M67" si="3">"insert into bodyCheckup_itemdetail (item_id, age, sex, staDate, endDate, value) select id, "&amp;B4&amp;", "&amp;IF(C4="男", "'M'", "'F'")&amp;", date('now'), '2999-12-31', 0 from bodyCheckup_itemmaster where name='"&amp;TRIM(A4)&amp;"';"</f>
        <v>insert into bodyCheckup_itemdetail (item_id, age, sex, staDate, endDate, value) select id, 6, 'F', date('now'), '2999-12-31', 0 from bodyCheckup_itemmaster where name='肺活量';</v>
      </c>
      <c r="N4" t="s">
        <v>172</v>
      </c>
      <c r="O4" t="str">
        <f t="shared" ref="O4:O67" si="4">"INSERT INTO bodyCheckup_itemscorestandard(periodType, lowScore, highScore, scoreDesc, color, itemDetail_id) SELECT '"&amp;D$1&amp;"', "&amp;D4&amp;", "&amp;E4&amp;", '', '"&amp;E$1&amp;"', (select id from bodyCheckup_itemdetail where age="&amp;$B4&amp;" and sex='"&amp;IF($C4="男", "M", "F")&amp;"' and item_id=(select id from bodyCheckup_itemmaster where name='"&amp;$A4&amp;"'));"</f>
        <v>INSERT INTO bodyCheckup_itemscorestandard(periodType, lowScore, highScore, scoreDesc, color, itemDetail_id) SELECT 'FAILED', 500, 599, '', '#FF001A', (select id from bodyCheckup_itemdetail where age=6 and sex='F' and item_id=(select id from bodyCheckup_itemmaster where name='肺活量'));</v>
      </c>
      <c r="P4" t="s">
        <v>0</v>
      </c>
      <c r="Q4" t="str">
        <f t="shared" si="0"/>
        <v>INSERT INTO bodyCheckup_itemscorestandard(periodType, lowScore, highScore, scoreDesc, color, itemDetail_id) SELECT 'PASS', 600, 999, '', '#00FF59', (select id from bodyCheckup_itemdetail where age=6 and sex='F' and item_id=(select id from bodyCheckup_itemmaster where name='肺活量'));</v>
      </c>
      <c r="R4" t="s">
        <v>0</v>
      </c>
      <c r="S4" t="str">
        <f t="shared" si="1"/>
        <v>INSERT INTO bodyCheckup_itemscorestandard(periodType, lowScore, highScore, scoreDesc, color, itemDetail_id) SELECT 'GOOD', 1000, 1199, '', '#FF00FF', (select id from bodyCheckup_itemdetail where age=6 and sex='F' and item_id=(select id from bodyCheckup_itemmaster where name='肺活量'));</v>
      </c>
      <c r="T4" t="s">
        <v>0</v>
      </c>
      <c r="U4" t="str">
        <f t="shared" si="2"/>
        <v>INSERT INTO bodyCheckup_itemscorestandard(periodType, lowScore, highScore, scoreDesc, color, itemDetail_id) SELECT 'EXCELLENT', 1200, 1400, '', '#0026FF', (select id from bodyCheckup_itemdetail where age=6 and sex='F' and item_id=(select id from bodyCheckup_itemmaster where name='肺活量'));</v>
      </c>
      <c r="V4" t="s">
        <v>0</v>
      </c>
    </row>
    <row r="5" spans="1:22" x14ac:dyDescent="0.15">
      <c r="A5" t="s">
        <v>27</v>
      </c>
      <c r="B5">
        <v>7</v>
      </c>
      <c r="C5" t="s">
        <v>18</v>
      </c>
      <c r="D5">
        <v>550</v>
      </c>
      <c r="E5">
        <v>799</v>
      </c>
      <c r="F5">
        <v>800</v>
      </c>
      <c r="G5">
        <v>1499</v>
      </c>
      <c r="H5">
        <v>1500</v>
      </c>
      <c r="I5">
        <v>1799</v>
      </c>
      <c r="J5">
        <v>1800</v>
      </c>
      <c r="K5">
        <v>2000</v>
      </c>
      <c r="M5" t="str">
        <f t="shared" si="3"/>
        <v>insert into bodyCheckup_itemdetail (item_id, age, sex, staDate, endDate, value) select id, 7, 'M', date('now'), '2999-12-31', 0 from bodyCheckup_itemmaster where name='肺活量';</v>
      </c>
      <c r="N5" t="s">
        <v>172</v>
      </c>
      <c r="O5" t="str">
        <f t="shared" si="4"/>
        <v>INSERT INTO bodyCheckup_itemscorestandard(periodType, lowScore, highScore, scoreDesc, color, itemDetail_id) SELECT 'FAILED', 550, 799, '', '#FF001A', (select id from bodyCheckup_itemdetail where age=7 and sex='M' and item_id=(select id from bodyCheckup_itemmaster where name='肺活量'));</v>
      </c>
      <c r="P5" t="s">
        <v>0</v>
      </c>
      <c r="Q5" t="str">
        <f t="shared" si="0"/>
        <v>INSERT INTO bodyCheckup_itemscorestandard(periodType, lowScore, highScore, scoreDesc, color, itemDetail_id) SELECT 'PASS', 800, 1499, '', '#00FF59', (select id from bodyCheckup_itemdetail where age=7 and sex='M' and item_id=(select id from bodyCheckup_itemmaster where name='肺活量'));</v>
      </c>
      <c r="R5" t="s">
        <v>0</v>
      </c>
      <c r="S5" t="str">
        <f t="shared" si="1"/>
        <v>INSERT INTO bodyCheckup_itemscorestandard(periodType, lowScore, highScore, scoreDesc, color, itemDetail_id) SELECT 'GOOD', 1500, 1799, '', '#FF00FF', (select id from bodyCheckup_itemdetail where age=7 and sex='M' and item_id=(select id from bodyCheckup_itemmaster where name='肺活量'));</v>
      </c>
      <c r="T5" t="s">
        <v>0</v>
      </c>
      <c r="U5" t="str">
        <f t="shared" si="2"/>
        <v>INSERT INTO bodyCheckup_itemscorestandard(periodType, lowScore, highScore, scoreDesc, color, itemDetail_id) SELECT 'EXCELLENT', 1800, 2000, '', '#0026FF', (select id from bodyCheckup_itemdetail where age=7 and sex='M' and item_id=(select id from bodyCheckup_itemmaster where name='肺活量'));</v>
      </c>
      <c r="V5" t="s">
        <v>0</v>
      </c>
    </row>
    <row r="6" spans="1:22" x14ac:dyDescent="0.15">
      <c r="A6" t="s">
        <v>27</v>
      </c>
      <c r="B6">
        <v>7</v>
      </c>
      <c r="C6" t="s">
        <v>26</v>
      </c>
      <c r="D6">
        <v>600</v>
      </c>
      <c r="E6">
        <v>699</v>
      </c>
      <c r="F6">
        <v>700</v>
      </c>
      <c r="G6">
        <v>1199</v>
      </c>
      <c r="H6">
        <v>1200</v>
      </c>
      <c r="I6">
        <v>1399</v>
      </c>
      <c r="J6">
        <v>1400</v>
      </c>
      <c r="K6">
        <v>1600</v>
      </c>
      <c r="M6" t="str">
        <f t="shared" si="3"/>
        <v>insert into bodyCheckup_itemdetail (item_id, age, sex, staDate, endDate, value) select id, 7, 'F', date('now'), '2999-12-31', 0 from bodyCheckup_itemmaster where name='肺活量';</v>
      </c>
      <c r="N6" t="s">
        <v>172</v>
      </c>
      <c r="O6" t="str">
        <f t="shared" si="4"/>
        <v>INSERT INTO bodyCheckup_itemscorestandard(periodType, lowScore, highScore, scoreDesc, color, itemDetail_id) SELECT 'FAILED', 600, 699, '', '#FF001A', (select id from bodyCheckup_itemdetail where age=7 and sex='F' and item_id=(select id from bodyCheckup_itemmaster where name='肺活量'));</v>
      </c>
      <c r="P6" t="s">
        <v>0</v>
      </c>
      <c r="Q6" t="str">
        <f t="shared" si="0"/>
        <v>INSERT INTO bodyCheckup_itemscorestandard(periodType, lowScore, highScore, scoreDesc, color, itemDetail_id) SELECT 'PASS', 700, 1199, '', '#00FF59', (select id from bodyCheckup_itemdetail where age=7 and sex='F' and item_id=(select id from bodyCheckup_itemmaster where name='肺活量'));</v>
      </c>
      <c r="R6" t="s">
        <v>0</v>
      </c>
      <c r="S6" t="str">
        <f t="shared" si="1"/>
        <v>INSERT INTO bodyCheckup_itemscorestandard(periodType, lowScore, highScore, scoreDesc, color, itemDetail_id) SELECT 'GOOD', 1200, 1399, '', '#FF00FF', (select id from bodyCheckup_itemdetail where age=7 and sex='F' and item_id=(select id from bodyCheckup_itemmaster where name='肺活量'));</v>
      </c>
      <c r="T6" t="s">
        <v>0</v>
      </c>
      <c r="U6" t="str">
        <f t="shared" si="2"/>
        <v>INSERT INTO bodyCheckup_itemscorestandard(periodType, lowScore, highScore, scoreDesc, color, itemDetail_id) SELECT 'EXCELLENT', 1400, 1600, '', '#0026FF', (select id from bodyCheckup_itemdetail where age=7 and sex='F' and item_id=(select id from bodyCheckup_itemmaster where name='肺活量'));</v>
      </c>
      <c r="V6" t="s">
        <v>0</v>
      </c>
    </row>
    <row r="7" spans="1:22" x14ac:dyDescent="0.15">
      <c r="A7" t="s">
        <v>27</v>
      </c>
      <c r="B7">
        <v>8</v>
      </c>
      <c r="C7" t="s">
        <v>18</v>
      </c>
      <c r="D7">
        <v>600</v>
      </c>
      <c r="E7">
        <v>899</v>
      </c>
      <c r="F7">
        <v>900</v>
      </c>
      <c r="G7">
        <v>1699</v>
      </c>
      <c r="H7">
        <v>1700</v>
      </c>
      <c r="I7">
        <v>2099</v>
      </c>
      <c r="J7">
        <v>2100</v>
      </c>
      <c r="K7">
        <v>2300</v>
      </c>
      <c r="M7" t="str">
        <f t="shared" si="3"/>
        <v>insert into bodyCheckup_itemdetail (item_id, age, sex, staDate, endDate, value) select id, 8, 'M', date('now'), '2999-12-31', 0 from bodyCheckup_itemmaster where name='肺活量';</v>
      </c>
      <c r="N7" t="s">
        <v>172</v>
      </c>
      <c r="O7" t="str">
        <f t="shared" si="4"/>
        <v>INSERT INTO bodyCheckup_itemscorestandard(periodType, lowScore, highScore, scoreDesc, color, itemDetail_id) SELECT 'FAILED', 600, 899, '', '#FF001A', (select id from bodyCheckup_itemdetail where age=8 and sex='M' and item_id=(select id from bodyCheckup_itemmaster where name='肺活量'));</v>
      </c>
      <c r="P7" t="s">
        <v>0</v>
      </c>
      <c r="Q7" t="str">
        <f t="shared" si="0"/>
        <v>INSERT INTO bodyCheckup_itemscorestandard(periodType, lowScore, highScore, scoreDesc, color, itemDetail_id) SELECT 'PASS', 900, 1699, '', '#00FF59', (select id from bodyCheckup_itemdetail where age=8 and sex='M' and item_id=(select id from bodyCheckup_itemmaster where name='肺活量'));</v>
      </c>
      <c r="R7" t="s">
        <v>0</v>
      </c>
      <c r="S7" t="str">
        <f t="shared" si="1"/>
        <v>INSERT INTO bodyCheckup_itemscorestandard(periodType, lowScore, highScore, scoreDesc, color, itemDetail_id) SELECT 'GOOD', 1700, 2099, '', '#FF00FF', (select id from bodyCheckup_itemdetail where age=8 and sex='M' and item_id=(select id from bodyCheckup_itemmaster where name='肺活量'));</v>
      </c>
      <c r="T7" t="s">
        <v>0</v>
      </c>
      <c r="U7" t="str">
        <f t="shared" si="2"/>
        <v>INSERT INTO bodyCheckup_itemscorestandard(periodType, lowScore, highScore, scoreDesc, color, itemDetail_id) SELECT 'EXCELLENT', 2100, 2300, '', '#0026FF', (select id from bodyCheckup_itemdetail where age=8 and sex='M' and item_id=(select id from bodyCheckup_itemmaster where name='肺活量'));</v>
      </c>
      <c r="V7" t="s">
        <v>0</v>
      </c>
    </row>
    <row r="8" spans="1:22" x14ac:dyDescent="0.15">
      <c r="A8" t="s">
        <v>27</v>
      </c>
      <c r="B8">
        <v>8</v>
      </c>
      <c r="C8" t="s">
        <v>26</v>
      </c>
      <c r="D8">
        <v>700</v>
      </c>
      <c r="E8">
        <v>799</v>
      </c>
      <c r="F8">
        <v>800</v>
      </c>
      <c r="G8">
        <v>1399</v>
      </c>
      <c r="H8">
        <v>1400</v>
      </c>
      <c r="I8">
        <v>1599</v>
      </c>
      <c r="J8">
        <v>1600</v>
      </c>
      <c r="K8">
        <v>1800</v>
      </c>
      <c r="M8" t="str">
        <f t="shared" si="3"/>
        <v>insert into bodyCheckup_itemdetail (item_id, age, sex, staDate, endDate, value) select id, 8, 'F', date('now'), '2999-12-31', 0 from bodyCheckup_itemmaster where name='肺活量';</v>
      </c>
      <c r="N8" t="s">
        <v>172</v>
      </c>
      <c r="O8" t="str">
        <f t="shared" si="4"/>
        <v>INSERT INTO bodyCheckup_itemscorestandard(periodType, lowScore, highScore, scoreDesc, color, itemDetail_id) SELECT 'FAILED', 700, 799, '', '#FF001A', (select id from bodyCheckup_itemdetail where age=8 and sex='F' and item_id=(select id from bodyCheckup_itemmaster where name='肺活量'));</v>
      </c>
      <c r="P8" t="s">
        <v>0</v>
      </c>
      <c r="Q8" t="str">
        <f t="shared" si="0"/>
        <v>INSERT INTO bodyCheckup_itemscorestandard(periodType, lowScore, highScore, scoreDesc, color, itemDetail_id) SELECT 'PASS', 800, 1399, '', '#00FF59', (select id from bodyCheckup_itemdetail where age=8 and sex='F' and item_id=(select id from bodyCheckup_itemmaster where name='肺活量'));</v>
      </c>
      <c r="R8" t="s">
        <v>0</v>
      </c>
      <c r="S8" t="str">
        <f t="shared" si="1"/>
        <v>INSERT INTO bodyCheckup_itemscorestandard(periodType, lowScore, highScore, scoreDesc, color, itemDetail_id) SELECT 'GOOD', 1400, 1599, '', '#FF00FF', (select id from bodyCheckup_itemdetail where age=8 and sex='F' and item_id=(select id from bodyCheckup_itemmaster where name='肺活量'));</v>
      </c>
      <c r="T8" t="s">
        <v>0</v>
      </c>
      <c r="U8" t="str">
        <f t="shared" si="2"/>
        <v>INSERT INTO bodyCheckup_itemscorestandard(periodType, lowScore, highScore, scoreDesc, color, itemDetail_id) SELECT 'EXCELLENT', 1600, 1800, '', '#0026FF', (select id from bodyCheckup_itemdetail where age=8 and sex='F' and item_id=(select id from bodyCheckup_itemmaster where name='肺活量'));</v>
      </c>
      <c r="V8" t="s">
        <v>0</v>
      </c>
    </row>
    <row r="9" spans="1:22" x14ac:dyDescent="0.15">
      <c r="A9" t="s">
        <v>27</v>
      </c>
      <c r="B9">
        <v>9</v>
      </c>
      <c r="C9" t="s">
        <v>18</v>
      </c>
      <c r="D9">
        <v>750</v>
      </c>
      <c r="E9">
        <f t="shared" ref="E9:E14" si="5">F9-1</f>
        <v>1099</v>
      </c>
      <c r="F9">
        <v>1100</v>
      </c>
      <c r="G9">
        <f t="shared" ref="G9:G14" si="6">H9-1</f>
        <v>1899</v>
      </c>
      <c r="H9">
        <v>1900</v>
      </c>
      <c r="I9">
        <f t="shared" ref="I9:I14" si="7">J9-1</f>
        <v>2399</v>
      </c>
      <c r="J9">
        <v>2400</v>
      </c>
      <c r="K9">
        <v>2600</v>
      </c>
      <c r="M9" t="str">
        <f t="shared" si="3"/>
        <v>insert into bodyCheckup_itemdetail (item_id, age, sex, staDate, endDate, value) select id, 9, 'M', date('now'), '2999-12-31', 0 from bodyCheckup_itemmaster where name='肺活量';</v>
      </c>
      <c r="N9" t="s">
        <v>172</v>
      </c>
      <c r="O9" t="str">
        <f t="shared" si="4"/>
        <v>INSERT INTO bodyCheckup_itemscorestandard(periodType, lowScore, highScore, scoreDesc, color, itemDetail_id) SELECT 'FAILED', 750, 1099, '', '#FF001A', (select id from bodyCheckup_itemdetail where age=9 and sex='M' and item_id=(select id from bodyCheckup_itemmaster where name='肺活量'));</v>
      </c>
      <c r="P9" t="s">
        <v>0</v>
      </c>
      <c r="Q9" t="str">
        <f t="shared" si="0"/>
        <v>INSERT INTO bodyCheckup_itemscorestandard(periodType, lowScore, highScore, scoreDesc, color, itemDetail_id) SELECT 'PASS', 1100, 1899, '', '#00FF59', (select id from bodyCheckup_itemdetail where age=9 and sex='M' and item_id=(select id from bodyCheckup_itemmaster where name='肺活量'));</v>
      </c>
      <c r="R9" t="s">
        <v>0</v>
      </c>
      <c r="S9" t="str">
        <f t="shared" si="1"/>
        <v>INSERT INTO bodyCheckup_itemscorestandard(periodType, lowScore, highScore, scoreDesc, color, itemDetail_id) SELECT 'GOOD', 1900, 2399, '', '#FF00FF', (select id from bodyCheckup_itemdetail where age=9 and sex='M' and item_id=(select id from bodyCheckup_itemmaster where name='肺活量'));</v>
      </c>
      <c r="T9" t="s">
        <v>0</v>
      </c>
      <c r="U9" t="str">
        <f t="shared" si="2"/>
        <v>INSERT INTO bodyCheckup_itemscorestandard(periodType, lowScore, highScore, scoreDesc, color, itemDetail_id) SELECT 'EXCELLENT', 2400, 2600, '', '#0026FF', (select id from bodyCheckup_itemdetail where age=9 and sex='M' and item_id=(select id from bodyCheckup_itemmaster where name='肺活量'));</v>
      </c>
      <c r="V9" t="s">
        <v>0</v>
      </c>
    </row>
    <row r="10" spans="1:22" x14ac:dyDescent="0.15">
      <c r="A10" t="s">
        <v>27</v>
      </c>
      <c r="B10">
        <v>9</v>
      </c>
      <c r="C10" t="s">
        <v>26</v>
      </c>
      <c r="D10">
        <v>800</v>
      </c>
      <c r="E10">
        <f t="shared" si="5"/>
        <v>899</v>
      </c>
      <c r="F10">
        <v>900</v>
      </c>
      <c r="G10">
        <f t="shared" si="6"/>
        <v>1599</v>
      </c>
      <c r="H10">
        <v>1600</v>
      </c>
      <c r="I10">
        <f t="shared" si="7"/>
        <v>1799</v>
      </c>
      <c r="J10">
        <v>1800</v>
      </c>
      <c r="K10">
        <v>2000</v>
      </c>
      <c r="M10" t="str">
        <f t="shared" si="3"/>
        <v>insert into bodyCheckup_itemdetail (item_id, age, sex, staDate, endDate, value) select id, 9, 'F', date('now'), '2999-12-31', 0 from bodyCheckup_itemmaster where name='肺活量';</v>
      </c>
      <c r="N10" t="s">
        <v>172</v>
      </c>
      <c r="O10" t="str">
        <f t="shared" si="4"/>
        <v>INSERT INTO bodyCheckup_itemscorestandard(periodType, lowScore, highScore, scoreDesc, color, itemDetail_id) SELECT 'FAILED', 800, 899, '', '#FF001A', (select id from bodyCheckup_itemdetail where age=9 and sex='F' and item_id=(select id from bodyCheckup_itemmaster where name='肺活量'));</v>
      </c>
      <c r="P10" t="s">
        <v>0</v>
      </c>
      <c r="Q10" t="str">
        <f t="shared" si="0"/>
        <v>INSERT INTO bodyCheckup_itemscorestandard(periodType, lowScore, highScore, scoreDesc, color, itemDetail_id) SELECT 'PASS', 900, 1599, '', '#00FF59', (select id from bodyCheckup_itemdetail where age=9 and sex='F' and item_id=(select id from bodyCheckup_itemmaster where name='肺活量'));</v>
      </c>
      <c r="R10" t="s">
        <v>0</v>
      </c>
      <c r="S10" t="str">
        <f t="shared" si="1"/>
        <v>INSERT INTO bodyCheckup_itemscorestandard(periodType, lowScore, highScore, scoreDesc, color, itemDetail_id) SELECT 'GOOD', 1600, 1799, '', '#FF00FF', (select id from bodyCheckup_itemdetail where age=9 and sex='F' and item_id=(select id from bodyCheckup_itemmaster where name='肺活量'));</v>
      </c>
      <c r="T10" t="s">
        <v>0</v>
      </c>
      <c r="U10" t="str">
        <f t="shared" si="2"/>
        <v>INSERT INTO bodyCheckup_itemscorestandard(periodType, lowScore, highScore, scoreDesc, color, itemDetail_id) SELECT 'EXCELLENT', 1800, 2000, '', '#0026FF', (select id from bodyCheckup_itemdetail where age=9 and sex='F' and item_id=(select id from bodyCheckup_itemmaster where name='肺活量'));</v>
      </c>
      <c r="V10" t="s">
        <v>0</v>
      </c>
    </row>
    <row r="11" spans="1:22" x14ac:dyDescent="0.15">
      <c r="A11" t="s">
        <v>27</v>
      </c>
      <c r="B11">
        <v>10</v>
      </c>
      <c r="C11" t="s">
        <v>18</v>
      </c>
      <c r="D11">
        <v>900</v>
      </c>
      <c r="E11">
        <f t="shared" si="5"/>
        <v>1299</v>
      </c>
      <c r="F11">
        <v>1300</v>
      </c>
      <c r="G11">
        <f t="shared" si="6"/>
        <v>2199</v>
      </c>
      <c r="H11">
        <v>2200</v>
      </c>
      <c r="I11">
        <f t="shared" si="7"/>
        <v>2699</v>
      </c>
      <c r="J11">
        <v>2700</v>
      </c>
      <c r="K11">
        <v>2900</v>
      </c>
      <c r="M11" t="str">
        <f t="shared" si="3"/>
        <v>insert into bodyCheckup_itemdetail (item_id, age, sex, staDate, endDate, value) select id, 10, 'M', date('now'), '2999-12-31', 0 from bodyCheckup_itemmaster where name='肺活量';</v>
      </c>
      <c r="N11" t="s">
        <v>172</v>
      </c>
      <c r="O11" t="str">
        <f t="shared" si="4"/>
        <v>INSERT INTO bodyCheckup_itemscorestandard(periodType, lowScore, highScore, scoreDesc, color, itemDetail_id) SELECT 'FAILED', 900, 1299, '', '#FF001A', (select id from bodyCheckup_itemdetail where age=10 and sex='M' and item_id=(select id from bodyCheckup_itemmaster where name='肺活量'));</v>
      </c>
      <c r="P11" t="s">
        <v>0</v>
      </c>
      <c r="Q11" t="str">
        <f t="shared" si="0"/>
        <v>INSERT INTO bodyCheckup_itemscorestandard(periodType, lowScore, highScore, scoreDesc, color, itemDetail_id) SELECT 'PASS', 1300, 2199, '', '#00FF59', (select id from bodyCheckup_itemdetail where age=10 and sex='M' and item_id=(select id from bodyCheckup_itemmaster where name='肺活量'));</v>
      </c>
      <c r="R11" t="s">
        <v>0</v>
      </c>
      <c r="S11" t="str">
        <f t="shared" si="1"/>
        <v>INSERT INTO bodyCheckup_itemscorestandard(periodType, lowScore, highScore, scoreDesc, color, itemDetail_id) SELECT 'GOOD', 2200, 2699, '', '#FF00FF', (select id from bodyCheckup_itemdetail where age=10 and sex='M' and item_id=(select id from bodyCheckup_itemmaster where name='肺活量'));</v>
      </c>
      <c r="T11" t="s">
        <v>0</v>
      </c>
      <c r="U11" t="str">
        <f t="shared" si="2"/>
        <v>INSERT INTO bodyCheckup_itemscorestandard(periodType, lowScore, highScore, scoreDesc, color, itemDetail_id) SELECT 'EXCELLENT', 2700, 2900, '', '#0026FF', (select id from bodyCheckup_itemdetail where age=10 and sex='M' and item_id=(select id from bodyCheckup_itemmaster where name='肺活量'));</v>
      </c>
      <c r="V11" t="s">
        <v>0</v>
      </c>
    </row>
    <row r="12" spans="1:22" x14ac:dyDescent="0.15">
      <c r="A12" t="s">
        <v>27</v>
      </c>
      <c r="B12">
        <v>10</v>
      </c>
      <c r="C12" t="s">
        <v>26</v>
      </c>
      <c r="D12">
        <v>900</v>
      </c>
      <c r="E12">
        <f t="shared" si="5"/>
        <v>1049</v>
      </c>
      <c r="F12">
        <v>1050</v>
      </c>
      <c r="G12">
        <f t="shared" si="6"/>
        <v>1849</v>
      </c>
      <c r="H12">
        <v>1850</v>
      </c>
      <c r="I12">
        <f t="shared" si="7"/>
        <v>2049</v>
      </c>
      <c r="J12">
        <v>2050</v>
      </c>
      <c r="K12">
        <v>2250</v>
      </c>
      <c r="M12" t="str">
        <f t="shared" si="3"/>
        <v>insert into bodyCheckup_itemdetail (item_id, age, sex, staDate, endDate, value) select id, 10, 'F', date('now'), '2999-12-31', 0 from bodyCheckup_itemmaster where name='肺活量';</v>
      </c>
      <c r="N12" t="s">
        <v>172</v>
      </c>
      <c r="O12" t="str">
        <f t="shared" si="4"/>
        <v>INSERT INTO bodyCheckup_itemscorestandard(periodType, lowScore, highScore, scoreDesc, color, itemDetail_id) SELECT 'FAILED', 900, 1049, '', '#FF001A', (select id from bodyCheckup_itemdetail where age=10 and sex='F' and item_id=(select id from bodyCheckup_itemmaster where name='肺活量'));</v>
      </c>
      <c r="P12" t="s">
        <v>0</v>
      </c>
      <c r="Q12" t="str">
        <f t="shared" si="0"/>
        <v>INSERT INTO bodyCheckup_itemscorestandard(periodType, lowScore, highScore, scoreDesc, color, itemDetail_id) SELECT 'PASS', 1050, 1849, '', '#00FF59', (select id from bodyCheckup_itemdetail where age=10 and sex='F' and item_id=(select id from bodyCheckup_itemmaster where name='肺活量'));</v>
      </c>
      <c r="R12" t="s">
        <v>0</v>
      </c>
      <c r="S12" t="str">
        <f t="shared" si="1"/>
        <v>INSERT INTO bodyCheckup_itemscorestandard(periodType, lowScore, highScore, scoreDesc, color, itemDetail_id) SELECT 'GOOD', 1850, 2049, '', '#FF00FF', (select id from bodyCheckup_itemdetail where age=10 and sex='F' and item_id=(select id from bodyCheckup_itemmaster where name='肺活量'));</v>
      </c>
      <c r="T12" t="s">
        <v>0</v>
      </c>
      <c r="U12" t="str">
        <f t="shared" si="2"/>
        <v>INSERT INTO bodyCheckup_itemscorestandard(periodType, lowScore, highScore, scoreDesc, color, itemDetail_id) SELECT 'EXCELLENT', 2050, 2250, '', '#0026FF', (select id from bodyCheckup_itemdetail where age=10 and sex='F' and item_id=(select id from bodyCheckup_itemmaster where name='肺活量'));</v>
      </c>
      <c r="V12" t="s">
        <v>0</v>
      </c>
    </row>
    <row r="13" spans="1:22" x14ac:dyDescent="0.15">
      <c r="A13" t="s">
        <v>27</v>
      </c>
      <c r="B13">
        <v>11</v>
      </c>
      <c r="C13" t="s">
        <v>18</v>
      </c>
      <c r="D13">
        <v>1050</v>
      </c>
      <c r="E13">
        <f t="shared" si="5"/>
        <v>1499</v>
      </c>
      <c r="F13">
        <v>1500</v>
      </c>
      <c r="G13">
        <f t="shared" si="6"/>
        <v>2499</v>
      </c>
      <c r="H13">
        <v>2500</v>
      </c>
      <c r="I13">
        <f t="shared" si="7"/>
        <v>2999</v>
      </c>
      <c r="J13">
        <v>3000</v>
      </c>
      <c r="K13">
        <v>3200</v>
      </c>
      <c r="M13" t="str">
        <f t="shared" si="3"/>
        <v>insert into bodyCheckup_itemdetail (item_id, age, sex, staDate, endDate, value) select id, 11, 'M', date('now'), '2999-12-31', 0 from bodyCheckup_itemmaster where name='肺活量';</v>
      </c>
      <c r="N13" t="s">
        <v>172</v>
      </c>
      <c r="O13" t="str">
        <f t="shared" si="4"/>
        <v>INSERT INTO bodyCheckup_itemscorestandard(periodType, lowScore, highScore, scoreDesc, color, itemDetail_id) SELECT 'FAILED', 1050, 1499, '', '#FF001A', (select id from bodyCheckup_itemdetail where age=11 and sex='M' and item_id=(select id from bodyCheckup_itemmaster where name='肺活量'));</v>
      </c>
      <c r="P13" t="s">
        <v>0</v>
      </c>
      <c r="Q13" t="str">
        <f t="shared" si="0"/>
        <v>INSERT INTO bodyCheckup_itemscorestandard(periodType, lowScore, highScore, scoreDesc, color, itemDetail_id) SELECT 'PASS', 1500, 2499, '', '#00FF59', (select id from bodyCheckup_itemdetail where age=11 and sex='M' and item_id=(select id from bodyCheckup_itemmaster where name='肺活量'));</v>
      </c>
      <c r="R13" t="s">
        <v>0</v>
      </c>
      <c r="S13" t="str">
        <f t="shared" si="1"/>
        <v>INSERT INTO bodyCheckup_itemscorestandard(periodType, lowScore, highScore, scoreDesc, color, itemDetail_id) SELECT 'GOOD', 2500, 2999, '', '#FF00FF', (select id from bodyCheckup_itemdetail where age=11 and sex='M' and item_id=(select id from bodyCheckup_itemmaster where name='肺活量'));</v>
      </c>
      <c r="T13" t="s">
        <v>0</v>
      </c>
      <c r="U13" t="str">
        <f t="shared" si="2"/>
        <v>INSERT INTO bodyCheckup_itemscorestandard(periodType, lowScore, highScore, scoreDesc, color, itemDetail_id) SELECT 'EXCELLENT', 3000, 3200, '', '#0026FF', (select id from bodyCheckup_itemdetail where age=11 and sex='M' and item_id=(select id from bodyCheckup_itemmaster where name='肺活量'));</v>
      </c>
      <c r="V13" t="s">
        <v>0</v>
      </c>
    </row>
    <row r="14" spans="1:22" x14ac:dyDescent="0.15">
      <c r="A14" t="s">
        <v>27</v>
      </c>
      <c r="B14">
        <v>11</v>
      </c>
      <c r="C14" t="s">
        <v>26</v>
      </c>
      <c r="D14">
        <v>1050</v>
      </c>
      <c r="E14">
        <f t="shared" si="5"/>
        <v>1199</v>
      </c>
      <c r="F14">
        <v>1200</v>
      </c>
      <c r="G14">
        <f t="shared" si="6"/>
        <v>2099</v>
      </c>
      <c r="H14">
        <v>2100</v>
      </c>
      <c r="I14">
        <f t="shared" si="7"/>
        <v>2299</v>
      </c>
      <c r="J14">
        <v>2300</v>
      </c>
      <c r="K14">
        <v>2500</v>
      </c>
      <c r="M14" t="str">
        <f t="shared" si="3"/>
        <v>insert into bodyCheckup_itemdetail (item_id, age, sex, staDate, endDate, value) select id, 11, 'F', date('now'), '2999-12-31', 0 from bodyCheckup_itemmaster where name='肺活量';</v>
      </c>
      <c r="N14" t="s">
        <v>172</v>
      </c>
      <c r="O14" t="str">
        <f t="shared" si="4"/>
        <v>INSERT INTO bodyCheckup_itemscorestandard(periodType, lowScore, highScore, scoreDesc, color, itemDetail_id) SELECT 'FAILED', 1050, 1199, '', '#FF001A', (select id from bodyCheckup_itemdetail where age=11 and sex='F' and item_id=(select id from bodyCheckup_itemmaster where name='肺活量'));</v>
      </c>
      <c r="P14" t="s">
        <v>0</v>
      </c>
      <c r="Q14" t="str">
        <f t="shared" si="0"/>
        <v>INSERT INTO bodyCheckup_itemscorestandard(periodType, lowScore, highScore, scoreDesc, color, itemDetail_id) SELECT 'PASS', 1200, 2099, '', '#00FF59', (select id from bodyCheckup_itemdetail where age=11 and sex='F' and item_id=(select id from bodyCheckup_itemmaster where name='肺活量'));</v>
      </c>
      <c r="R14" t="s">
        <v>0</v>
      </c>
      <c r="S14" t="str">
        <f t="shared" si="1"/>
        <v>INSERT INTO bodyCheckup_itemscorestandard(periodType, lowScore, highScore, scoreDesc, color, itemDetail_id) SELECT 'GOOD', 2100, 2299, '', '#FF00FF', (select id from bodyCheckup_itemdetail where age=11 and sex='F' and item_id=(select id from bodyCheckup_itemmaster where name='肺活量'));</v>
      </c>
      <c r="T14" t="s">
        <v>0</v>
      </c>
      <c r="U14" t="str">
        <f t="shared" si="2"/>
        <v>INSERT INTO bodyCheckup_itemscorestandard(periodType, lowScore, highScore, scoreDesc, color, itemDetail_id) SELECT 'EXCELLENT', 2300, 2500, '', '#0026FF', (select id from bodyCheckup_itemdetail where age=11 and sex='F' and item_id=(select id from bodyCheckup_itemmaster where name='肺活量'));</v>
      </c>
      <c r="V14" t="s">
        <v>0</v>
      </c>
    </row>
    <row r="15" spans="1:22" x14ac:dyDescent="0.15">
      <c r="N15" t="s">
        <v>172</v>
      </c>
      <c r="P15" t="s">
        <v>0</v>
      </c>
      <c r="R15" t="s">
        <v>0</v>
      </c>
      <c r="T15" t="s">
        <v>0</v>
      </c>
      <c r="V15" t="s">
        <v>0</v>
      </c>
    </row>
    <row r="16" spans="1:22" x14ac:dyDescent="0.15">
      <c r="A16" t="s">
        <v>53</v>
      </c>
      <c r="B16">
        <v>6</v>
      </c>
      <c r="C16" t="s">
        <v>18</v>
      </c>
      <c r="D16">
        <v>13.6</v>
      </c>
      <c r="E16">
        <f>F16+0.1</f>
        <v>12.7</v>
      </c>
      <c r="F16">
        <v>12.6</v>
      </c>
      <c r="G16">
        <f>H16+0.1</f>
        <v>10.7</v>
      </c>
      <c r="H16">
        <v>10.6</v>
      </c>
      <c r="I16">
        <f t="shared" ref="I16:I27" si="8">J16+0.1</f>
        <v>10.5</v>
      </c>
      <c r="J16">
        <v>10.4</v>
      </c>
      <c r="K16">
        <v>10.199999999999999</v>
      </c>
      <c r="M16" t="str">
        <f t="shared" si="3"/>
        <v>insert into bodyCheckup_itemdetail (item_id, age, sex, staDate, endDate, value) select id, 6, 'M', date('now'), '2999-12-31', 0 from bodyCheckup_itemmaster where name='50米折返跑';</v>
      </c>
      <c r="N16" t="s">
        <v>172</v>
      </c>
      <c r="O16" t="str">
        <f t="shared" si="4"/>
        <v>INSERT INTO bodyCheckup_itemscorestandard(periodType, lowScore, highScore, scoreDesc, color, itemDetail_id) SELECT 'FAILED', 13.6, 12.7, '', '#FF001A', (select id from bodyCheckup_itemdetail where age=6 and sex='M' and item_id=(select id from bodyCheckup_itemmaster where name='50米折返跑'));</v>
      </c>
      <c r="P16" t="s">
        <v>0</v>
      </c>
      <c r="Q16" t="str">
        <f t="shared" ref="Q16:Q27" si="9">"INSERT INTO bodyCheckup_itemscorestandard(periodType, lowScore, highScore, scoreDesc, color, itemDetail_id) SELECT '"&amp;F$1&amp;"', "&amp;F16&amp;", "&amp;G16&amp;", '', '"&amp;G$1&amp;"', (select id from bodyCheckup_itemdetail where age="&amp;$B16&amp;" and sex='"&amp;IF($C16="男", "M", "F")&amp;"' and item_id=(select id from bodyCheckup_itemmaster where name='"&amp;$A16&amp;"'));"</f>
        <v>INSERT INTO bodyCheckup_itemscorestandard(periodType, lowScore, highScore, scoreDesc, color, itemDetail_id) SELECT 'PASS', 12.6, 10.7, '', '#00FF59', (select id from bodyCheckup_itemdetail where age=6 and sex='M' and item_id=(select id from bodyCheckup_itemmaster where name='50米折返跑'));</v>
      </c>
      <c r="R16" t="s">
        <v>0</v>
      </c>
      <c r="S16" t="str">
        <f t="shared" ref="S16:S27" si="10">"INSERT INTO bodyCheckup_itemscorestandard(periodType, lowScore, highScore, scoreDesc, color, itemDetail_id) SELECT '"&amp;H$1&amp;"', "&amp;H16&amp;", "&amp;I16&amp;", '', '"&amp;I$1&amp;"', (select id from bodyCheckup_itemdetail where age="&amp;$B16&amp;" and sex='"&amp;IF($C16="男", "M", "F")&amp;"' and item_id=(select id from bodyCheckup_itemmaster where name='"&amp;$A16&amp;"'));"</f>
        <v>INSERT INTO bodyCheckup_itemscorestandard(periodType, lowScore, highScore, scoreDesc, color, itemDetail_id) SELECT 'GOOD', 10.6, 10.5, '', '#FF00FF', (select id from bodyCheckup_itemdetail where age=6 and sex='M' and item_id=(select id from bodyCheckup_itemmaster where name='50米折返跑'));</v>
      </c>
      <c r="T16" t="s">
        <v>0</v>
      </c>
      <c r="U16" t="str">
        <f t="shared" ref="U16:U27" si="11">"INSERT INTO bodyCheckup_itemscorestandard(periodType, lowScore, highScore, scoreDesc, color, itemDetail_id) SELECT '"&amp;J$1&amp;"', "&amp;J16&amp;", "&amp;K16&amp;", '', '"&amp;K$1&amp;"', (select id from bodyCheckup_itemdetail where age="&amp;$B16&amp;" and sex='"&amp;IF($C16="男", "M", "F")&amp;"' and item_id=(select id from bodyCheckup_itemmaster where name='"&amp;$A16&amp;"'));"</f>
        <v>INSERT INTO bodyCheckup_itemscorestandard(periodType, lowScore, highScore, scoreDesc, color, itemDetail_id) SELECT 'EXCELLENT', 10.4, 10.2, '', '#0026FF', (select id from bodyCheckup_itemdetail where age=6 and sex='M' and item_id=(select id from bodyCheckup_itemmaster where name='50米折返跑'));</v>
      </c>
      <c r="V16" t="s">
        <v>0</v>
      </c>
    </row>
    <row r="17" spans="1:22" x14ac:dyDescent="0.15">
      <c r="A17" t="s">
        <v>53</v>
      </c>
      <c r="B17">
        <v>6</v>
      </c>
      <c r="C17" t="s">
        <v>26</v>
      </c>
      <c r="D17">
        <v>14.8</v>
      </c>
      <c r="E17">
        <f t="shared" ref="E17:G27" si="12">F17+0.1</f>
        <v>13.9</v>
      </c>
      <c r="F17">
        <v>13.8</v>
      </c>
      <c r="G17">
        <f t="shared" si="12"/>
        <v>11.9</v>
      </c>
      <c r="H17">
        <v>11.8</v>
      </c>
      <c r="I17">
        <f t="shared" si="8"/>
        <v>11.299999999999999</v>
      </c>
      <c r="J17">
        <v>11.2</v>
      </c>
      <c r="K17">
        <v>11</v>
      </c>
      <c r="M17" t="str">
        <f t="shared" si="3"/>
        <v>insert into bodyCheckup_itemdetail (item_id, age, sex, staDate, endDate, value) select id, 6, 'F', date('now'), '2999-12-31', 0 from bodyCheckup_itemmaster where name='50米折返跑';</v>
      </c>
      <c r="N17" t="s">
        <v>172</v>
      </c>
      <c r="O17" t="str">
        <f t="shared" si="4"/>
        <v>INSERT INTO bodyCheckup_itemscorestandard(periodType, lowScore, highScore, scoreDesc, color, itemDetail_id) SELECT 'FAILED', 14.8, 13.9, '', '#FF001A', (select id from bodyCheckup_itemdetail where age=6 and sex='F' and item_id=(select id from bodyCheckup_itemmaster where name='50米折返跑'));</v>
      </c>
      <c r="P17" t="s">
        <v>0</v>
      </c>
      <c r="Q17" t="str">
        <f t="shared" si="9"/>
        <v>INSERT INTO bodyCheckup_itemscorestandard(periodType, lowScore, highScore, scoreDesc, color, itemDetail_id) SELECT 'PASS', 13.8, 11.9, '', '#00FF59', (select id from bodyCheckup_itemdetail where age=6 and sex='F' and item_id=(select id from bodyCheckup_itemmaster where name='50米折返跑'));</v>
      </c>
      <c r="R17" t="s">
        <v>0</v>
      </c>
      <c r="S17" t="str">
        <f t="shared" si="10"/>
        <v>INSERT INTO bodyCheckup_itemscorestandard(periodType, lowScore, highScore, scoreDesc, color, itemDetail_id) SELECT 'GOOD', 11.8, 11.3, '', '#FF00FF', (select id from bodyCheckup_itemdetail where age=6 and sex='F' and item_id=(select id from bodyCheckup_itemmaster where name='50米折返跑'));</v>
      </c>
      <c r="T17" t="s">
        <v>0</v>
      </c>
      <c r="U17" t="str">
        <f t="shared" si="11"/>
        <v>INSERT INTO bodyCheckup_itemscorestandard(periodType, lowScore, highScore, scoreDesc, color, itemDetail_id) SELECT 'EXCELLENT', 11.2, 11, '', '#0026FF', (select id from bodyCheckup_itemdetail where age=6 and sex='F' and item_id=(select id from bodyCheckup_itemmaster where name='50米折返跑'));</v>
      </c>
      <c r="V17" t="s">
        <v>0</v>
      </c>
    </row>
    <row r="18" spans="1:22" x14ac:dyDescent="0.15">
      <c r="A18" t="s">
        <v>20</v>
      </c>
      <c r="B18">
        <v>7</v>
      </c>
      <c r="C18" t="s">
        <v>18</v>
      </c>
      <c r="D18">
        <v>13</v>
      </c>
      <c r="E18">
        <f t="shared" si="12"/>
        <v>12.1</v>
      </c>
      <c r="F18">
        <v>12</v>
      </c>
      <c r="G18">
        <f t="shared" si="12"/>
        <v>10.1</v>
      </c>
      <c r="H18">
        <v>10</v>
      </c>
      <c r="I18">
        <f t="shared" si="8"/>
        <v>9.9</v>
      </c>
      <c r="J18">
        <v>9.8000000000000007</v>
      </c>
      <c r="K18">
        <v>9.6</v>
      </c>
      <c r="M18" t="str">
        <f t="shared" si="3"/>
        <v>insert into bodyCheckup_itemdetail (item_id, age, sex, staDate, endDate, value) select id, 7, 'M', date('now'), '2999-12-31', 0 from bodyCheckup_itemmaster where name='50米折返跑';</v>
      </c>
      <c r="N18" t="s">
        <v>172</v>
      </c>
      <c r="O18" t="str">
        <f t="shared" si="4"/>
        <v>INSERT INTO bodyCheckup_itemscorestandard(periodType, lowScore, highScore, scoreDesc, color, itemDetail_id) SELECT 'FAILED', 13, 12.1, '', '#FF001A', (select id from bodyCheckup_itemdetail where age=7 and sex='M' and item_id=(select id from bodyCheckup_itemmaster where name='50米折返跑'));</v>
      </c>
      <c r="P18" t="s">
        <v>0</v>
      </c>
      <c r="Q18" t="str">
        <f t="shared" si="9"/>
        <v>INSERT INTO bodyCheckup_itemscorestandard(periodType, lowScore, highScore, scoreDesc, color, itemDetail_id) SELECT 'PASS', 12, 10.1, '', '#00FF59', (select id from bodyCheckup_itemdetail where age=7 and sex='M' and item_id=(select id from bodyCheckup_itemmaster where name='50米折返跑'));</v>
      </c>
      <c r="R18" t="s">
        <v>0</v>
      </c>
      <c r="S18" t="str">
        <f t="shared" si="10"/>
        <v>INSERT INTO bodyCheckup_itemscorestandard(periodType, lowScore, highScore, scoreDesc, color, itemDetail_id) SELECT 'GOOD', 10, 9.9, '', '#FF00FF', (select id from bodyCheckup_itemdetail where age=7 and sex='M' and item_id=(select id from bodyCheckup_itemmaster where name='50米折返跑'));</v>
      </c>
      <c r="T18" t="s">
        <v>0</v>
      </c>
      <c r="U18" t="str">
        <f t="shared" si="11"/>
        <v>INSERT INTO bodyCheckup_itemscorestandard(periodType, lowScore, highScore, scoreDesc, color, itemDetail_id) SELECT 'EXCELLENT', 9.8, 9.6, '', '#0026FF', (select id from bodyCheckup_itemdetail where age=7 and sex='M' and item_id=(select id from bodyCheckup_itemmaster where name='50米折返跑'));</v>
      </c>
      <c r="V18" t="s">
        <v>0</v>
      </c>
    </row>
    <row r="19" spans="1:22" x14ac:dyDescent="0.15">
      <c r="A19" t="s">
        <v>20</v>
      </c>
      <c r="B19">
        <v>7</v>
      </c>
      <c r="C19" t="s">
        <v>26</v>
      </c>
      <c r="D19">
        <v>13.8</v>
      </c>
      <c r="E19">
        <f t="shared" si="12"/>
        <v>12.9</v>
      </c>
      <c r="F19">
        <v>12.8</v>
      </c>
      <c r="G19">
        <f t="shared" si="12"/>
        <v>10.9</v>
      </c>
      <c r="H19">
        <v>10.8</v>
      </c>
      <c r="I19">
        <f t="shared" si="8"/>
        <v>10.299999999999999</v>
      </c>
      <c r="J19">
        <v>10.199999999999999</v>
      </c>
      <c r="K19">
        <v>10</v>
      </c>
      <c r="M19" t="str">
        <f t="shared" si="3"/>
        <v>insert into bodyCheckup_itemdetail (item_id, age, sex, staDate, endDate, value) select id, 7, 'F', date('now'), '2999-12-31', 0 from bodyCheckup_itemmaster where name='50米折返跑';</v>
      </c>
      <c r="N19" t="s">
        <v>172</v>
      </c>
      <c r="O19" t="str">
        <f t="shared" si="4"/>
        <v>INSERT INTO bodyCheckup_itemscorestandard(periodType, lowScore, highScore, scoreDesc, color, itemDetail_id) SELECT 'FAILED', 13.8, 12.9, '', '#FF001A', (select id from bodyCheckup_itemdetail where age=7 and sex='F' and item_id=(select id from bodyCheckup_itemmaster where name='50米折返跑'));</v>
      </c>
      <c r="P19" t="s">
        <v>0</v>
      </c>
      <c r="Q19" t="str">
        <f t="shared" si="9"/>
        <v>INSERT INTO bodyCheckup_itemscorestandard(periodType, lowScore, highScore, scoreDesc, color, itemDetail_id) SELECT 'PASS', 12.8, 10.9, '', '#00FF59', (select id from bodyCheckup_itemdetail where age=7 and sex='F' and item_id=(select id from bodyCheckup_itemmaster where name='50米折返跑'));</v>
      </c>
      <c r="R19" t="s">
        <v>0</v>
      </c>
      <c r="S19" t="str">
        <f t="shared" si="10"/>
        <v>INSERT INTO bodyCheckup_itemscorestandard(periodType, lowScore, highScore, scoreDesc, color, itemDetail_id) SELECT 'GOOD', 10.8, 10.3, '', '#FF00FF', (select id from bodyCheckup_itemdetail where age=7 and sex='F' and item_id=(select id from bodyCheckup_itemmaster where name='50米折返跑'));</v>
      </c>
      <c r="T19" t="s">
        <v>0</v>
      </c>
      <c r="U19" t="str">
        <f t="shared" si="11"/>
        <v>INSERT INTO bodyCheckup_itemscorestandard(periodType, lowScore, highScore, scoreDesc, color, itemDetail_id) SELECT 'EXCELLENT', 10.2, 10, '', '#0026FF', (select id from bodyCheckup_itemdetail where age=7 and sex='F' and item_id=(select id from bodyCheckup_itemmaster where name='50米折返跑'));</v>
      </c>
      <c r="V19" t="s">
        <v>0</v>
      </c>
    </row>
    <row r="20" spans="1:22" x14ac:dyDescent="0.15">
      <c r="A20" t="s">
        <v>20</v>
      </c>
      <c r="B20">
        <v>8</v>
      </c>
      <c r="C20" t="s">
        <v>18</v>
      </c>
      <c r="D20">
        <v>12.5</v>
      </c>
      <c r="E20">
        <f t="shared" si="12"/>
        <v>11.6</v>
      </c>
      <c r="F20">
        <v>11.5</v>
      </c>
      <c r="G20">
        <f t="shared" si="12"/>
        <v>9.6</v>
      </c>
      <c r="H20">
        <v>9.5</v>
      </c>
      <c r="I20">
        <f t="shared" si="8"/>
        <v>9.4</v>
      </c>
      <c r="J20">
        <v>9.3000000000000007</v>
      </c>
      <c r="K20">
        <v>9.1</v>
      </c>
      <c r="M20" t="str">
        <f t="shared" si="3"/>
        <v>insert into bodyCheckup_itemdetail (item_id, age, sex, staDate, endDate, value) select id, 8, 'M', date('now'), '2999-12-31', 0 from bodyCheckup_itemmaster where name='50米折返跑';</v>
      </c>
      <c r="N20" t="s">
        <v>172</v>
      </c>
      <c r="O20" t="str">
        <f t="shared" si="4"/>
        <v>INSERT INTO bodyCheckup_itemscorestandard(periodType, lowScore, highScore, scoreDesc, color, itemDetail_id) SELECT 'FAILED', 12.5, 11.6, '', '#FF001A', (select id from bodyCheckup_itemdetail where age=8 and sex='M' and item_id=(select id from bodyCheckup_itemmaster where name='50米折返跑'));</v>
      </c>
      <c r="P20" t="s">
        <v>0</v>
      </c>
      <c r="Q20" t="str">
        <f t="shared" si="9"/>
        <v>INSERT INTO bodyCheckup_itemscorestandard(periodType, lowScore, highScore, scoreDesc, color, itemDetail_id) SELECT 'PASS', 11.5, 9.6, '', '#00FF59', (select id from bodyCheckup_itemdetail where age=8 and sex='M' and item_id=(select id from bodyCheckup_itemmaster where name='50米折返跑'));</v>
      </c>
      <c r="R20" t="s">
        <v>0</v>
      </c>
      <c r="S20" t="str">
        <f t="shared" si="10"/>
        <v>INSERT INTO bodyCheckup_itemscorestandard(periodType, lowScore, highScore, scoreDesc, color, itemDetail_id) SELECT 'GOOD', 9.5, 9.4, '', '#FF00FF', (select id from bodyCheckup_itemdetail where age=8 and sex='M' and item_id=(select id from bodyCheckup_itemmaster where name='50米折返跑'));</v>
      </c>
      <c r="T20" t="s">
        <v>0</v>
      </c>
      <c r="U20" t="str">
        <f t="shared" si="11"/>
        <v>INSERT INTO bodyCheckup_itemscorestandard(periodType, lowScore, highScore, scoreDesc, color, itemDetail_id) SELECT 'EXCELLENT', 9.3, 9.1, '', '#0026FF', (select id from bodyCheckup_itemdetail where age=8 and sex='M' and item_id=(select id from bodyCheckup_itemmaster where name='50米折返跑'));</v>
      </c>
      <c r="V20" t="s">
        <v>0</v>
      </c>
    </row>
    <row r="21" spans="1:22" x14ac:dyDescent="0.15">
      <c r="A21" t="s">
        <v>20</v>
      </c>
      <c r="B21">
        <v>8</v>
      </c>
      <c r="C21" t="s">
        <v>26</v>
      </c>
      <c r="D21">
        <v>13</v>
      </c>
      <c r="E21">
        <f t="shared" si="12"/>
        <v>12.1</v>
      </c>
      <c r="F21">
        <v>12</v>
      </c>
      <c r="G21">
        <f t="shared" si="12"/>
        <v>10.1</v>
      </c>
      <c r="H21">
        <v>10</v>
      </c>
      <c r="I21">
        <f t="shared" si="8"/>
        <v>9.5</v>
      </c>
      <c r="J21">
        <v>9.4</v>
      </c>
      <c r="K21">
        <v>9.1999999999999993</v>
      </c>
      <c r="M21" t="str">
        <f t="shared" si="3"/>
        <v>insert into bodyCheckup_itemdetail (item_id, age, sex, staDate, endDate, value) select id, 8, 'F', date('now'), '2999-12-31', 0 from bodyCheckup_itemmaster where name='50米折返跑';</v>
      </c>
      <c r="N21" t="s">
        <v>172</v>
      </c>
      <c r="O21" t="str">
        <f t="shared" si="4"/>
        <v>INSERT INTO bodyCheckup_itemscorestandard(periodType, lowScore, highScore, scoreDesc, color, itemDetail_id) SELECT 'FAILED', 13, 12.1, '', '#FF001A', (select id from bodyCheckup_itemdetail where age=8 and sex='F' and item_id=(select id from bodyCheckup_itemmaster where name='50米折返跑'));</v>
      </c>
      <c r="P21" t="s">
        <v>0</v>
      </c>
      <c r="Q21" t="str">
        <f t="shared" si="9"/>
        <v>INSERT INTO bodyCheckup_itemscorestandard(periodType, lowScore, highScore, scoreDesc, color, itemDetail_id) SELECT 'PASS', 12, 10.1, '', '#00FF59', (select id from bodyCheckup_itemdetail where age=8 and sex='F' and item_id=(select id from bodyCheckup_itemmaster where name='50米折返跑'));</v>
      </c>
      <c r="R21" t="s">
        <v>0</v>
      </c>
      <c r="S21" t="str">
        <f t="shared" si="10"/>
        <v>INSERT INTO bodyCheckup_itemscorestandard(periodType, lowScore, highScore, scoreDesc, color, itemDetail_id) SELECT 'GOOD', 10, 9.5, '', '#FF00FF', (select id from bodyCheckup_itemdetail where age=8 and sex='F' and item_id=(select id from bodyCheckup_itemmaster where name='50米折返跑'));</v>
      </c>
      <c r="T21" t="s">
        <v>0</v>
      </c>
      <c r="U21" t="str">
        <f t="shared" si="11"/>
        <v>INSERT INTO bodyCheckup_itemscorestandard(periodType, lowScore, highScore, scoreDesc, color, itemDetail_id) SELECT 'EXCELLENT', 9.4, 9.2, '', '#0026FF', (select id from bodyCheckup_itemdetail where age=8 and sex='F' and item_id=(select id from bodyCheckup_itemmaster where name='50米折返跑'));</v>
      </c>
      <c r="V21" t="s">
        <v>0</v>
      </c>
    </row>
    <row r="22" spans="1:22" x14ac:dyDescent="0.15">
      <c r="A22" t="s">
        <v>20</v>
      </c>
      <c r="B22">
        <v>9</v>
      </c>
      <c r="C22" t="s">
        <v>18</v>
      </c>
      <c r="D22">
        <v>12.1</v>
      </c>
      <c r="E22">
        <f t="shared" si="12"/>
        <v>11.2</v>
      </c>
      <c r="F22">
        <v>11.1</v>
      </c>
      <c r="G22">
        <f t="shared" si="12"/>
        <v>9.1999999999999993</v>
      </c>
      <c r="H22">
        <v>9.1</v>
      </c>
      <c r="I22">
        <f t="shared" si="8"/>
        <v>9</v>
      </c>
      <c r="J22">
        <v>8.9</v>
      </c>
      <c r="K22">
        <v>8.6999999999999993</v>
      </c>
      <c r="M22" t="str">
        <f t="shared" si="3"/>
        <v>insert into bodyCheckup_itemdetail (item_id, age, sex, staDate, endDate, value) select id, 9, 'M', date('now'), '2999-12-31', 0 from bodyCheckup_itemmaster where name='50米折返跑';</v>
      </c>
      <c r="N22" t="s">
        <v>172</v>
      </c>
      <c r="O22" t="str">
        <f t="shared" si="4"/>
        <v>INSERT INTO bodyCheckup_itemscorestandard(periodType, lowScore, highScore,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>0</v>
      </c>
      <c r="Q22" t="str">
        <f t="shared" si="9"/>
        <v>INSERT INTO bodyCheckup_itemscorestandard(periodType, lowScore, highScore, scoreDesc, color, itemDetail_id) SELECT 'PASS', 11.1, 9.2, '', '#00FF59', (select id from bodyCheckup_itemdetail where age=9 and sex='M' and item_id=(select id from bodyCheckup_itemmaster where name='50米折返跑'));</v>
      </c>
      <c r="R22" t="s">
        <v>0</v>
      </c>
      <c r="S22" t="str">
        <f t="shared" si="10"/>
        <v>INSERT INTO bodyCheckup_itemscorestandard(periodType, lowScore, highScore, scoreDesc, color, itemDetail_id) SELECT 'GOOD', 9.1, 9, '', '#FF00FF', (select id from bodyCheckup_itemdetail where age=9 and sex='M' and item_id=(select id from bodyCheckup_itemmaster where name='50米折返跑'));</v>
      </c>
      <c r="T22" t="s">
        <v>0</v>
      </c>
      <c r="U22" t="str">
        <f t="shared" si="11"/>
        <v>INSERT INTO bodyCheckup_itemscorestandard(periodType, lowScore, highScore, scoreDesc, color, itemDetail_id) SELECT 'EXCELLENT', 8.9, 8.7, '', '#0026FF', (select id from bodyCheckup_itemdetail where age=9 and sex='M' and item_id=(select id from bodyCheckup_itemmaster where name='50米折返跑'));</v>
      </c>
      <c r="V22" t="s">
        <v>0</v>
      </c>
    </row>
    <row r="23" spans="1:22" x14ac:dyDescent="0.15">
      <c r="A23" t="s">
        <v>20</v>
      </c>
      <c r="B23">
        <v>9</v>
      </c>
      <c r="C23" t="s">
        <v>26</v>
      </c>
      <c r="D23">
        <v>12.5</v>
      </c>
      <c r="E23">
        <f t="shared" si="12"/>
        <v>11.6</v>
      </c>
      <c r="F23">
        <v>11.5</v>
      </c>
      <c r="G23">
        <f t="shared" si="12"/>
        <v>9.6</v>
      </c>
      <c r="H23">
        <v>9.5</v>
      </c>
      <c r="I23">
        <f t="shared" si="8"/>
        <v>9</v>
      </c>
      <c r="J23">
        <v>8.9</v>
      </c>
      <c r="K23">
        <v>8.6999999999999993</v>
      </c>
      <c r="M23" t="str">
        <f t="shared" si="3"/>
        <v>insert into bodyCheckup_itemdetail (item_id, age, sex, staDate, endDate, value) select id, 9, 'F', date('now'), '2999-12-31', 0 from bodyCheckup_itemmaster where name='50米折返跑';</v>
      </c>
      <c r="N23" t="s">
        <v>172</v>
      </c>
      <c r="O23" t="str">
        <f t="shared" si="4"/>
        <v>INSERT INTO bodyCheckup_itemscorestandard(periodType, lowScore, highScore, scoreDesc, color, itemDetail_id) SELECT 'FAILED', 12.5, 11.6, '', '#FF001A', (select id from bodyCheckup_itemdetail where age=9 and sex='F' and item_id=(select id from bodyCheckup_itemmaster where name='50米折返跑'));</v>
      </c>
      <c r="P23" t="s">
        <v>0</v>
      </c>
      <c r="Q23" t="str">
        <f t="shared" si="9"/>
        <v>INSERT INTO bodyCheckup_itemscorestandard(periodType, lowScore, highScore, scoreDesc, color, itemDetail_id) SELECT 'PASS', 11.5, 9.6, '', '#00FF59', (select id from bodyCheckup_itemdetail where age=9 and sex='F' and item_id=(select id from bodyCheckup_itemmaster where name='50米折返跑'));</v>
      </c>
      <c r="R23" t="s">
        <v>0</v>
      </c>
      <c r="S23" t="str">
        <f t="shared" si="10"/>
        <v>INSERT INTO bodyCheckup_itemscorestandard(periodType, lowScore, highScore, scoreDesc, color, itemDetail_id) SELECT 'GOOD', 9.5, 9, '', '#FF00FF', (select id from bodyCheckup_itemdetail where age=9 and sex='F' and item_id=(select id from bodyCheckup_itemmaster where name='50米折返跑'));</v>
      </c>
      <c r="T23" t="s">
        <v>0</v>
      </c>
      <c r="U23" t="str">
        <f t="shared" si="11"/>
        <v>INSERT INTO bodyCheckup_itemscorestandard(periodType, lowScore, highScore, scoreDesc, color, itemDetail_id) SELECT 'EXCELLENT', 8.9, 8.7, '', '#0026FF', (select id from bodyCheckup_itemdetail where age=9 and sex='F' and item_id=(select id from bodyCheckup_itemmaster where name='50米折返跑'));</v>
      </c>
      <c r="V23" t="s">
        <v>0</v>
      </c>
    </row>
    <row r="24" spans="1:22" x14ac:dyDescent="0.15">
      <c r="A24" t="s">
        <v>20</v>
      </c>
      <c r="B24">
        <v>10</v>
      </c>
      <c r="C24" t="s">
        <v>18</v>
      </c>
      <c r="D24">
        <v>11.8</v>
      </c>
      <c r="E24">
        <f t="shared" si="12"/>
        <v>10.9</v>
      </c>
      <c r="F24">
        <v>10.8</v>
      </c>
      <c r="G24">
        <f t="shared" si="12"/>
        <v>8.9</v>
      </c>
      <c r="H24">
        <v>8.8000000000000007</v>
      </c>
      <c r="I24">
        <f t="shared" si="8"/>
        <v>8.6999999999999993</v>
      </c>
      <c r="J24">
        <v>8.6</v>
      </c>
      <c r="K24">
        <v>8.4</v>
      </c>
      <c r="M24" t="str">
        <f t="shared" si="3"/>
        <v>insert into bodyCheckup_itemdetail (item_id, age, sex, staDate, endDate, value) select id, 10, 'M', date('now'), '2999-12-31', 0 from bodyCheckup_itemmaster where name='50米折返跑';</v>
      </c>
      <c r="N24" t="s">
        <v>172</v>
      </c>
      <c r="O24" t="str">
        <f t="shared" si="4"/>
        <v>INSERT INTO bodyCheckup_itemscorestandard(periodType, lowScore, highScore, scoreDesc, color, itemDetail_id) SELECT 'FAILED', 11.8, 10.9, '', '#FF001A', (select id from bodyCheckup_itemdetail where age=10 and sex='M' and item_id=(select id from bodyCheckup_itemmaster where name='50米折返跑'));</v>
      </c>
      <c r="P24" t="s">
        <v>0</v>
      </c>
      <c r="Q24" t="str">
        <f t="shared" si="9"/>
        <v>INSERT INTO bodyCheckup_itemscorestandard(periodType, lowScore, highScore, scoreDesc, color, itemDetail_id) SELECT 'PASS', 10.8, 8.9, '', '#00FF59', (select id from bodyCheckup_itemdetail where age=10 and sex='M' and item_id=(select id from bodyCheckup_itemmaster where name='50米折返跑'));</v>
      </c>
      <c r="R24" t="s">
        <v>0</v>
      </c>
      <c r="S24" t="str">
        <f t="shared" si="10"/>
        <v>INSERT INTO bodyCheckup_itemscorestandard(periodType, lowScore, highScore, scoreDesc, color, itemDetail_id) SELECT 'GOOD', 8.8, 8.7, '', '#FF00FF', (select id from bodyCheckup_itemdetail where age=10 and sex='M' and item_id=(select id from bodyCheckup_itemmaster where name='50米折返跑'));</v>
      </c>
      <c r="T24" t="s">
        <v>0</v>
      </c>
      <c r="U24" t="str">
        <f t="shared" si="11"/>
        <v>INSERT INTO bodyCheckup_itemscorestandard(periodType, lowScore, highScore, scoreDesc, color, itemDetail_id) SELECT 'EXCELLENT', 8.6, 8.4, '', '#0026FF', (select id from bodyCheckup_itemdetail where age=10 and sex='M' and item_id=(select id from bodyCheckup_itemmaster where name='50米折返跑'));</v>
      </c>
      <c r="V24" t="s">
        <v>0</v>
      </c>
    </row>
    <row r="25" spans="1:22" x14ac:dyDescent="0.15">
      <c r="A25" t="s">
        <v>20</v>
      </c>
      <c r="B25">
        <v>10</v>
      </c>
      <c r="C25" t="s">
        <v>26</v>
      </c>
      <c r="D25">
        <v>12.1</v>
      </c>
      <c r="E25">
        <f t="shared" si="12"/>
        <v>11.2</v>
      </c>
      <c r="F25">
        <v>11.1</v>
      </c>
      <c r="G25">
        <f t="shared" si="12"/>
        <v>9.1999999999999993</v>
      </c>
      <c r="H25">
        <v>9.1</v>
      </c>
      <c r="I25">
        <f t="shared" si="8"/>
        <v>8.6</v>
      </c>
      <c r="J25">
        <v>8.5</v>
      </c>
      <c r="K25">
        <v>8.3000000000000007</v>
      </c>
      <c r="M25" t="str">
        <f t="shared" si="3"/>
        <v>insert into bodyCheckup_itemdetail (item_id, age, sex, staDate, endDate, value) select id, 10, 'F', date('now'), '2999-12-31', 0 from bodyCheckup_itemmaster where name='50米折返跑';</v>
      </c>
      <c r="N25" t="s">
        <v>172</v>
      </c>
      <c r="O25" t="str">
        <f t="shared" si="4"/>
        <v>INSERT INTO bodyCheckup_itemscorestandard(periodType, lowScore, highScore, scoreDesc, color, itemDetail_id) SELECT 'FAILED', 12.1, 11.2, '', '#FF001A', (select id from bodyCheckup_itemdetail where age=10 and sex='F' and item_id=(select id from bodyCheckup_itemmaster where name='50米折返跑'));</v>
      </c>
      <c r="P25" t="s">
        <v>0</v>
      </c>
      <c r="Q25" t="str">
        <f t="shared" si="9"/>
        <v>INSERT INTO bodyCheckup_itemscorestandard(periodType, lowScore, highScore, scoreDesc, color, itemDetail_id) SELECT 'PASS', 11.1, 9.2, '', '#00FF59', (select id from bodyCheckup_itemdetail where age=10 and sex='F' and item_id=(select id from bodyCheckup_itemmaster where name='50米折返跑'));</v>
      </c>
      <c r="R25" t="s">
        <v>0</v>
      </c>
      <c r="S25" t="str">
        <f t="shared" si="10"/>
        <v>INSERT INTO bodyCheckup_itemscorestandard(periodType, lowScore, highScore, scoreDesc, color, itemDetail_id) SELECT 'GOOD', 9.1, 8.6, '', '#FF00FF', (select id from bodyCheckup_itemdetail where age=10 and sex='F' and item_id=(select id from bodyCheckup_itemmaster where name='50米折返跑'));</v>
      </c>
      <c r="T25" t="s">
        <v>0</v>
      </c>
      <c r="U25" t="str">
        <f t="shared" si="11"/>
        <v>INSERT INTO bodyCheckup_itemscorestandard(periodType, lowScore, highScore, scoreDesc, color, itemDetail_id) SELECT 'EXCELLENT', 8.5, 8.3, '', '#0026FF', (select id from bodyCheckup_itemdetail where age=10 and sex='F' and item_id=(select id from bodyCheckup_itemmaster where name='50米折返跑'));</v>
      </c>
      <c r="V25" t="s">
        <v>0</v>
      </c>
    </row>
    <row r="26" spans="1:22" x14ac:dyDescent="0.15">
      <c r="A26" t="s">
        <v>20</v>
      </c>
      <c r="B26">
        <v>11</v>
      </c>
      <c r="C26" t="s">
        <v>18</v>
      </c>
      <c r="D26">
        <v>11.6</v>
      </c>
      <c r="E26">
        <f t="shared" si="12"/>
        <v>10.7</v>
      </c>
      <c r="F26">
        <v>10.6</v>
      </c>
      <c r="G26">
        <f t="shared" si="12"/>
        <v>8.6999999999999993</v>
      </c>
      <c r="H26">
        <v>8.6</v>
      </c>
      <c r="I26">
        <f t="shared" si="8"/>
        <v>8.5</v>
      </c>
      <c r="J26">
        <v>8.4</v>
      </c>
      <c r="K26">
        <v>8.1999999999999993</v>
      </c>
      <c r="M26" t="str">
        <f t="shared" si="3"/>
        <v>insert into bodyCheckup_itemdetail (item_id, age, sex, staDate, endDate, value) select id, 11, 'M', date('now'), '2999-12-31', 0 from bodyCheckup_itemmaster where name='50米折返跑';</v>
      </c>
      <c r="N26" t="s">
        <v>172</v>
      </c>
      <c r="O26" t="str">
        <f t="shared" si="4"/>
        <v>INSERT INTO bodyCheckup_itemscorestandard(periodType, lowScore, highScore, scoreDesc, color, itemDetail_id) SELECT 'FAILED', 11.6, 10.7, '', '#FF001A', (select id from bodyCheckup_itemdetail where age=11 and sex='M' and item_id=(select id from bodyCheckup_itemmaster where name='50米折返跑'));</v>
      </c>
      <c r="P26" t="s">
        <v>0</v>
      </c>
      <c r="Q26" t="str">
        <f t="shared" si="9"/>
        <v>INSERT INTO bodyCheckup_itemscorestandard(periodType, lowScore, highScore, scoreDesc, color, itemDetail_id) SELECT 'PASS', 10.6, 8.7, '', '#00FF59', (select id from bodyCheckup_itemdetail where age=11 and sex='M' and item_id=(select id from bodyCheckup_itemmaster where name='50米折返跑'));</v>
      </c>
      <c r="R26" t="s">
        <v>0</v>
      </c>
      <c r="S26" t="str">
        <f t="shared" si="10"/>
        <v>INSERT INTO bodyCheckup_itemscorestandard(periodType, lowScore, highScore, scoreDesc, color, itemDetail_id) SELECT 'GOOD', 8.6, 8.5, '', '#FF00FF', (select id from bodyCheckup_itemdetail where age=11 and sex='M' and item_id=(select id from bodyCheckup_itemmaster where name='50米折返跑'));</v>
      </c>
      <c r="T26" t="s">
        <v>0</v>
      </c>
      <c r="U26" t="str">
        <f t="shared" si="11"/>
        <v>INSERT INTO bodyCheckup_itemscorestandard(periodType, lowScore, highScore, scoreDesc, color, itemDetail_id) SELECT 'EXCELLENT', 8.4, 8.2, '', '#0026FF', (select id from bodyCheckup_itemdetail where age=11 and sex='M' and item_id=(select id from bodyCheckup_itemmaster where name='50米折返跑'));</v>
      </c>
      <c r="V26" t="s">
        <v>0</v>
      </c>
    </row>
    <row r="27" spans="1:22" x14ac:dyDescent="0.15">
      <c r="A27" t="s">
        <v>20</v>
      </c>
      <c r="B27">
        <v>11</v>
      </c>
      <c r="C27" t="s">
        <v>26</v>
      </c>
      <c r="D27">
        <v>12</v>
      </c>
      <c r="E27">
        <f t="shared" si="12"/>
        <v>11.1</v>
      </c>
      <c r="F27">
        <v>11</v>
      </c>
      <c r="G27">
        <f t="shared" si="12"/>
        <v>9.1</v>
      </c>
      <c r="H27">
        <v>9</v>
      </c>
      <c r="I27">
        <f t="shared" si="8"/>
        <v>8.5</v>
      </c>
      <c r="J27">
        <v>8.4</v>
      </c>
      <c r="K27">
        <v>8.1999999999999993</v>
      </c>
      <c r="M27" t="str">
        <f t="shared" si="3"/>
        <v>insert into bodyCheckup_itemdetail (item_id, age, sex, staDate, endDate, value) select id, 11, 'F', date('now'), '2999-12-31', 0 from bodyCheckup_itemmaster where name='50米折返跑';</v>
      </c>
      <c r="N27" t="s">
        <v>172</v>
      </c>
      <c r="O27" t="str">
        <f t="shared" si="4"/>
        <v>INSERT INTO bodyCheckup_itemscorestandard(periodType, lowScore, highScore, scoreDesc, color, itemDetail_id) SELECT 'FAILED', 12, 11.1, '', '#FF001A', (select id from bodyCheckup_itemdetail where age=11 and sex='F' and item_id=(select id from bodyCheckup_itemmaster where name='50米折返跑'));</v>
      </c>
      <c r="P27" t="s">
        <v>0</v>
      </c>
      <c r="Q27" t="str">
        <f t="shared" si="9"/>
        <v>INSERT INTO bodyCheckup_itemscorestandard(periodType, lowScore, highScore, scoreDesc, color, itemDetail_id) SELECT 'PASS', 11, 9.1, '', '#00FF59', (select id from bodyCheckup_itemdetail where age=11 and sex='F' and item_id=(select id from bodyCheckup_itemmaster where name='50米折返跑'));</v>
      </c>
      <c r="R27" t="s">
        <v>0</v>
      </c>
      <c r="S27" t="str">
        <f t="shared" si="10"/>
        <v>INSERT INTO bodyCheckup_itemscorestandard(periodType, lowScore, highScore, scoreDesc, color, itemDetail_id) SELECT 'GOOD', 9, 8.5, '', '#FF00FF', (select id from bodyCheckup_itemdetail where age=11 and sex='F' and item_id=(select id from bodyCheckup_itemmaster where name='50米折返跑'));</v>
      </c>
      <c r="T27" t="s">
        <v>0</v>
      </c>
      <c r="U27" t="str">
        <f t="shared" si="11"/>
        <v>INSERT INTO bodyCheckup_itemscorestandard(periodType, lowScore, highScore, scoreDesc, color, itemDetail_id) SELECT 'EXCELLENT', 8.4, 8.2, '', '#0026FF', (select id from bodyCheckup_itemdetail where age=11 and sex='F' and item_id=(select id from bodyCheckup_itemmaster where name='50米折返跑'));</v>
      </c>
      <c r="V27" t="s">
        <v>0</v>
      </c>
    </row>
    <row r="28" spans="1:22" x14ac:dyDescent="0.15">
      <c r="N28" t="s">
        <v>172</v>
      </c>
      <c r="P28" t="s">
        <v>0</v>
      </c>
      <c r="R28" t="s">
        <v>0</v>
      </c>
      <c r="T28" t="s">
        <v>0</v>
      </c>
      <c r="V28" t="s">
        <v>0</v>
      </c>
    </row>
    <row r="29" spans="1:22" x14ac:dyDescent="0.15">
      <c r="N29" t="s">
        <v>172</v>
      </c>
      <c r="P29" t="s">
        <v>0</v>
      </c>
      <c r="R29" t="s">
        <v>0</v>
      </c>
      <c r="T29" t="s">
        <v>0</v>
      </c>
      <c r="V29" t="s">
        <v>0</v>
      </c>
    </row>
    <row r="30" spans="1:22" x14ac:dyDescent="0.15">
      <c r="A30" t="s">
        <v>32</v>
      </c>
      <c r="B30">
        <v>4</v>
      </c>
      <c r="C30" t="s">
        <v>18</v>
      </c>
      <c r="D30">
        <v>2.4</v>
      </c>
      <c r="E30">
        <v>4.4000000000000004</v>
      </c>
      <c r="F30">
        <v>4.5</v>
      </c>
      <c r="G30">
        <v>8.4</v>
      </c>
      <c r="H30">
        <v>8.5</v>
      </c>
      <c r="I30">
        <v>11.4</v>
      </c>
      <c r="J30">
        <v>11.5</v>
      </c>
      <c r="K30">
        <v>14.9</v>
      </c>
      <c r="M30" t="str">
        <f t="shared" si="3"/>
        <v>insert into bodyCheckup_itemdetail (item_id, age, sex, staDate, endDate, value) select id, 4, 'M', date('now'), '2999-12-31', 0 from bodyCheckup_itemmaster where name='坐位体前屈';</v>
      </c>
      <c r="N30" t="s">
        <v>172</v>
      </c>
      <c r="O30" t="str">
        <f t="shared" si="4"/>
        <v>INSERT INTO bodyCheckup_itemscorestandard(periodType, lowScore, highScore, scoreDesc, color, itemDetail_id) SELECT 'FAILED', 2.4, 4.4, '', '#FF001A', (select id from bodyCheckup_itemdetail where age=4 and sex='M' and item_id=(select id from bodyCheckup_itemmaster where name='坐位体前屈'));</v>
      </c>
      <c r="P30" t="s">
        <v>0</v>
      </c>
      <c r="Q30" t="str">
        <f t="shared" ref="Q30:Q45" si="13">"INSERT INTO bodyCheckup_itemscorestandard(periodType, lowScore, highScore, scoreDesc, color, itemDetail_id) SELECT '"&amp;F$1&amp;"', "&amp;F30&amp;", "&amp;G30&amp;", '', '"&amp;G$1&amp;"', (select id from bodyCheckup_itemdetail where age="&amp;$B30&amp;" and sex='"&amp;IF($C30="男", "M", "F")&amp;"' and item_id=(select id from bodyCheckup_itemmaster where name='"&amp;$A30&amp;"'));"</f>
        <v>INSERT INTO bodyCheckup_itemscorestandard(periodType, lowScore, highScore, scoreDesc, color, itemDetail_id) SELECT 'PASS', 4.5, 8.4, '', '#00FF59', (select id from bodyCheckup_itemdetail where age=4 and sex='M' and item_id=(select id from bodyCheckup_itemmaster where name='坐位体前屈'));</v>
      </c>
      <c r="R30" t="s">
        <v>0</v>
      </c>
      <c r="S30" t="str">
        <f t="shared" ref="S30:S45" si="14">"INSERT INTO bodyCheckup_itemscorestandard(periodType, lowScore, highScore, scoreDesc, color, itemDetail_id) SELECT '"&amp;H$1&amp;"', "&amp;H30&amp;", "&amp;I30&amp;", '', '"&amp;I$1&amp;"', (select id from bodyCheckup_itemdetail where age="&amp;$B30&amp;" and sex='"&amp;IF($C30="男", "M", "F")&amp;"' and item_id=(select id from bodyCheckup_itemmaster where name='"&amp;$A30&amp;"'));"</f>
        <v>INSERT INTO bodyCheckup_itemscorestandard(periodType, lowScore, highScore, scoreDesc, color, itemDetail_id) SELECT 'GOOD', 8.5, 11.4, '', '#FF00FF', (select id from bodyCheckup_itemdetail where age=4 and sex='M' and item_id=(select id from bodyCheckup_itemmaster where name='坐位体前屈'));</v>
      </c>
      <c r="T30" t="s">
        <v>0</v>
      </c>
      <c r="U30" t="str">
        <f t="shared" ref="U30:U45" si="15">"INSERT INTO bodyCheckup_itemscorestandard(periodType, lowScore, highScore, scoreDesc, color, itemDetail_id) SELECT '"&amp;J$1&amp;"', "&amp;J30&amp;", "&amp;K30&amp;", '', '"&amp;K$1&amp;"', (select id from bodyCheckup_itemdetail where age="&amp;$B30&amp;" and sex='"&amp;IF($C30="男", "M", "F")&amp;"' and item_id=(select id from bodyCheckup_itemmaster where name='"&amp;$A30&amp;"'));"</f>
        <v>INSERT INTO bodyCheckup_itemscorestandard(periodType, lowScore, highScore, scoreDesc, color, itemDetail_id) SELECT 'EXCELLENT', 11.5, 14.9, '', '#0026FF', (select id from bodyCheckup_itemdetail where age=4 and sex='M' and item_id=(select id from bodyCheckup_itemmaster where name='坐位体前屈'));</v>
      </c>
      <c r="V30" t="s">
        <v>0</v>
      </c>
    </row>
    <row r="31" spans="1:22" x14ac:dyDescent="0.15">
      <c r="A31" t="s">
        <v>32</v>
      </c>
      <c r="B31">
        <v>4</v>
      </c>
      <c r="C31" t="s">
        <v>26</v>
      </c>
      <c r="D31">
        <v>3.4</v>
      </c>
      <c r="E31">
        <v>5.9</v>
      </c>
      <c r="F31">
        <v>6</v>
      </c>
      <c r="G31">
        <v>9.9</v>
      </c>
      <c r="H31">
        <v>10</v>
      </c>
      <c r="I31">
        <v>12.9</v>
      </c>
      <c r="J31">
        <v>13</v>
      </c>
      <c r="K31">
        <v>15.9</v>
      </c>
      <c r="M31" t="str">
        <f t="shared" si="3"/>
        <v>insert into bodyCheckup_itemdetail (item_id, age, sex, staDate, endDate, value) select id, 4, 'F', date('now'), '2999-12-31', 0 from bodyCheckup_itemmaster where name='坐位体前屈';</v>
      </c>
      <c r="N31" t="s">
        <v>172</v>
      </c>
      <c r="O31" t="str">
        <f t="shared" si="4"/>
        <v>INSERT INTO bodyCheckup_itemscorestandard(periodType, lowScore, highScore, scoreDesc, color, itemDetail_id) SELECT 'FAILED', 3.4, 5.9, '', '#FF001A', (select id from bodyCheckup_itemdetail where age=4 and sex='F' and item_id=(select id from bodyCheckup_itemmaster where name='坐位体前屈'));</v>
      </c>
      <c r="P31" t="s">
        <v>0</v>
      </c>
      <c r="Q31" t="str">
        <f t="shared" si="13"/>
        <v>INSERT INTO bodyCheckup_itemscorestandard(periodType, lowScore, highScore, scoreDesc, color, itemDetail_id) SELECT 'PASS', 6, 9.9, '', '#00FF59', (select id from bodyCheckup_itemdetail where age=4 and sex='F' and item_id=(select id from bodyCheckup_itemmaster where name='坐位体前屈'));</v>
      </c>
      <c r="R31" t="s">
        <v>0</v>
      </c>
      <c r="S31" t="str">
        <f t="shared" si="14"/>
        <v>INSERT INTO bodyCheckup_itemscorestandard(periodType, lowScore, highScore, scoreDesc, color, itemDetail_id) SELECT 'GOOD', 10, 12.9, '', '#FF00FF', (select id from bodyCheckup_itemdetail where age=4 and sex='F' and item_id=(select id from bodyCheckup_itemmaster where name='坐位体前屈'));</v>
      </c>
      <c r="T31" t="s">
        <v>0</v>
      </c>
      <c r="U31" t="str">
        <f t="shared" si="15"/>
        <v>INSERT INTO bodyCheckup_itemscorestandard(periodType, lowScore, highScore, scoreDesc, color, itemDetail_id) SELECT 'EXCELLENT', 13, 15.9, '', '#0026FF', (select id from bodyCheckup_itemdetail where age=4 and sex='F' and item_id=(select id from bodyCheckup_itemmaster where name='坐位体前屈'));</v>
      </c>
      <c r="V31" t="s">
        <v>0</v>
      </c>
    </row>
    <row r="32" spans="1:22" x14ac:dyDescent="0.15">
      <c r="A32" t="s">
        <v>32</v>
      </c>
      <c r="B32">
        <v>5</v>
      </c>
      <c r="C32" t="s">
        <v>18</v>
      </c>
      <c r="D32">
        <v>1.1000000000000001</v>
      </c>
      <c r="E32">
        <v>3.4</v>
      </c>
      <c r="F32">
        <v>3.5</v>
      </c>
      <c r="G32">
        <v>7.5</v>
      </c>
      <c r="H32">
        <v>7.6</v>
      </c>
      <c r="I32">
        <v>10.9</v>
      </c>
      <c r="J32">
        <v>11</v>
      </c>
      <c r="K32">
        <v>14.4</v>
      </c>
      <c r="M32" t="str">
        <f t="shared" si="3"/>
        <v>insert into bodyCheckup_itemdetail (item_id, age, sex, staDate, endDate, value) select id, 5, 'M', date('now'), '2999-12-31', 0 from bodyCheckup_itemmaster where name='坐位体前屈';</v>
      </c>
      <c r="N32" t="s">
        <v>172</v>
      </c>
      <c r="O32" t="str">
        <f t="shared" si="4"/>
        <v>INSERT INTO bodyCheckup_itemscorestandard(periodType, lowScore, highScore, scoreDesc, color, itemDetail_id) SELECT 'FAILED', 1.1, 3.4, '', '#FF001A', (select id from bodyCheckup_itemdetail where age=5 and sex='M' and item_id=(select id from bodyCheckup_itemmaster where name='坐位体前屈'));</v>
      </c>
      <c r="P32" t="s">
        <v>0</v>
      </c>
      <c r="Q32" t="str">
        <f t="shared" si="13"/>
        <v>INSERT INTO bodyCheckup_itemscorestandard(periodType, lowScore, highScore, scoreDesc, color, itemDetail_id) SELECT 'PASS', 3.5, 7.5, '', '#00FF59', (select id from bodyCheckup_itemdetail where age=5 and sex='M' and item_id=(select id from bodyCheckup_itemmaster where name='坐位体前屈'));</v>
      </c>
      <c r="R32" t="s">
        <v>0</v>
      </c>
      <c r="S32" t="str">
        <f t="shared" si="14"/>
        <v>INSERT INTO bodyCheckup_itemscorestandard(periodType, lowScore, highScore, scoreDesc, color, itemDetail_id) SELECT 'GOOD', 7.6, 10.9, '', '#FF00FF', (select id from bodyCheckup_itemdetail where age=5 and sex='M' and item_id=(select id from bodyCheckup_itemmaster where name='坐位体前屈'));</v>
      </c>
      <c r="T32" t="s">
        <v>0</v>
      </c>
      <c r="U32" t="str">
        <f t="shared" si="15"/>
        <v>INSERT INTO bodyCheckup_itemscorestandard(periodType, lowScore, highScore, scoreDesc, color, itemDetail_id) SELECT 'EXCELLENT', 11, 14.4, '', '#0026FF', (select id from bodyCheckup_itemdetail where age=5 and sex='M' and item_id=(select id from bodyCheckup_itemmaster where name='坐位体前屈'));</v>
      </c>
      <c r="V32" t="s">
        <v>0</v>
      </c>
    </row>
    <row r="33" spans="1:22" x14ac:dyDescent="0.15">
      <c r="A33" t="s">
        <v>32</v>
      </c>
      <c r="B33">
        <v>5</v>
      </c>
      <c r="C33" t="s">
        <v>26</v>
      </c>
      <c r="D33">
        <v>3</v>
      </c>
      <c r="E33">
        <v>5.4</v>
      </c>
      <c r="F33">
        <v>5.5</v>
      </c>
      <c r="G33">
        <v>9.6</v>
      </c>
      <c r="H33">
        <v>9.6999999999999993</v>
      </c>
      <c r="I33">
        <v>13.1</v>
      </c>
      <c r="J33">
        <v>13.2</v>
      </c>
      <c r="K33">
        <v>16.600000000000001</v>
      </c>
      <c r="M33" t="str">
        <f t="shared" si="3"/>
        <v>insert into bodyCheckup_itemdetail (item_id, age, sex, staDate, endDate, value) select id, 5, 'F', date('now'), '2999-12-31', 0 from bodyCheckup_itemmaster where name='坐位体前屈';</v>
      </c>
      <c r="N33" t="s">
        <v>172</v>
      </c>
      <c r="O33" t="str">
        <f t="shared" si="4"/>
        <v>INSERT INTO bodyCheckup_itemscorestandard(periodType, lowScore, highScore, scoreDesc, color, itemDetail_id) SELECT 'FAILED', 3, 5.4, '', '#FF001A', (select id from bodyCheckup_itemdetail where age=5 and sex='F' and item_id=(select id from bodyCheckup_itemmaster where name='坐位体前屈'));</v>
      </c>
      <c r="P33" t="s">
        <v>0</v>
      </c>
      <c r="Q33" t="str">
        <f t="shared" si="13"/>
        <v>INSERT INTO bodyCheckup_itemscorestandard(periodType, lowScore, highScore, scoreDesc, color, itemDetail_id) SELECT 'PASS', 5.5, 9.6, '', '#00FF59', (select id from bodyCheckup_itemdetail where age=5 and sex='F' and item_id=(select id from bodyCheckup_itemmaster where name='坐位体前屈'));</v>
      </c>
      <c r="R33" t="s">
        <v>0</v>
      </c>
      <c r="S33" t="str">
        <f t="shared" si="14"/>
        <v>INSERT INTO bodyCheckup_itemscorestandard(periodType, lowScore, highScore, scoreDesc, color, itemDetail_id) SELECT 'GOOD', 9.7, 13.1, '', '#FF00FF', (select id from bodyCheckup_itemdetail where age=5 and sex='F' and item_id=(select id from bodyCheckup_itemmaster where name='坐位体前屈'));</v>
      </c>
      <c r="T33" t="s">
        <v>0</v>
      </c>
      <c r="U33" t="str">
        <f t="shared" si="15"/>
        <v>INSERT INTO bodyCheckup_itemscorestandard(periodType, lowScore, highScore, scoreDesc, color, itemDetail_id) SELECT 'EXCELLENT', 13.2, 16.6, '', '#0026FF', (select id from bodyCheckup_itemdetail where age=5 and sex='F' and item_id=(select id from bodyCheckup_itemmaster where name='坐位体前屈'));</v>
      </c>
      <c r="V33" t="s">
        <v>0</v>
      </c>
    </row>
    <row r="34" spans="1:22" x14ac:dyDescent="0.15">
      <c r="A34" t="s">
        <v>32</v>
      </c>
      <c r="B34">
        <v>6</v>
      </c>
      <c r="C34" t="s">
        <v>18</v>
      </c>
      <c r="D34">
        <v>-4</v>
      </c>
      <c r="E34">
        <f>F34-0.1</f>
        <v>-0.1</v>
      </c>
      <c r="F34">
        <v>0</v>
      </c>
      <c r="G34">
        <f>H34-0.1</f>
        <v>10.9</v>
      </c>
      <c r="H34">
        <v>11</v>
      </c>
      <c r="I34">
        <f t="shared" ref="I34:I45" si="16">J34-0.1</f>
        <v>12.9</v>
      </c>
      <c r="J34">
        <v>13</v>
      </c>
      <c r="K34">
        <v>16.100000000000001</v>
      </c>
      <c r="M34" t="str">
        <f t="shared" si="3"/>
        <v>insert into bodyCheckup_itemdetail (item_id, age, sex, staDate, endDate, value) select id, 6, 'M', date('now'), '2999-12-31', 0 from bodyCheckup_itemmaster where name='坐位体前屈';</v>
      </c>
      <c r="N34" t="s">
        <v>172</v>
      </c>
      <c r="O34" t="str">
        <f t="shared" si="4"/>
        <v>INSERT INTO bodyCheckup_itemscorestandard(periodType, lowScore, highScore, scoreDesc, color, itemDetail_id) SELECT 'FAILED', -4, -0.1, '', '#FF001A', (select id from bodyCheckup_itemdetail where age=6 and sex='M' and item_id=(select id from bodyCheckup_itemmaster where name='坐位体前屈'));</v>
      </c>
      <c r="P34" t="s">
        <v>0</v>
      </c>
      <c r="Q34" t="str">
        <f t="shared" si="13"/>
        <v>INSERT INTO bodyCheckup_itemscorestandard(periodType, lowScore, highScore, scoreDesc, color, itemDetail_id) SELECT 'PASS', 0, 10.9, '', '#00FF59', (select id from bodyCheckup_itemdetail where age=6 and sex='M' and item_id=(select id from bodyCheckup_itemmaster where name='坐位体前屈'));</v>
      </c>
      <c r="R34" t="s">
        <v>0</v>
      </c>
      <c r="S34" t="str">
        <f t="shared" si="14"/>
        <v>INSERT INTO bodyCheckup_itemscorestandard(periodType, lowScore, highScore, scoreDesc, color, itemDetail_id) SELECT 'GOOD', 11, 12.9, '', '#FF00FF', (select id from bodyCheckup_itemdetail where age=6 and sex='M' and item_id=(select id from bodyCheckup_itemmaster where name='坐位体前屈'));</v>
      </c>
      <c r="T34" t="s">
        <v>0</v>
      </c>
      <c r="U34" t="str">
        <f t="shared" si="15"/>
        <v>INSERT INTO bodyCheckup_itemscorestandard(periodType, lowScore, highScore, scoreDesc, color, itemDetail_id) SELECT 'EXCELLENT', 13, 16.1, '', '#0026FF', (select id from bodyCheckup_itemdetail where age=6 and sex='M' and item_id=(select id from bodyCheckup_itemmaster where name='坐位体前屈'));</v>
      </c>
      <c r="V34" t="s">
        <v>0</v>
      </c>
    </row>
    <row r="35" spans="1:22" x14ac:dyDescent="0.15">
      <c r="A35" t="s">
        <v>32</v>
      </c>
      <c r="B35">
        <v>6</v>
      </c>
      <c r="C35" t="s">
        <v>26</v>
      </c>
      <c r="D35">
        <v>-1.6</v>
      </c>
      <c r="E35">
        <f t="shared" ref="E35:G45" si="17">F35-0.1</f>
        <v>2.2999999999999998</v>
      </c>
      <c r="F35">
        <v>2.4</v>
      </c>
      <c r="G35">
        <f t="shared" si="17"/>
        <v>13.3</v>
      </c>
      <c r="H35">
        <v>13.4</v>
      </c>
      <c r="I35">
        <f t="shared" si="16"/>
        <v>15.9</v>
      </c>
      <c r="J35">
        <v>16</v>
      </c>
      <c r="K35">
        <v>18.600000000000001</v>
      </c>
      <c r="M35" t="str">
        <f t="shared" si="3"/>
        <v>insert into bodyCheckup_itemdetail (item_id, age, sex, staDate, endDate, value) select id, 6, 'F', date('now'), '2999-12-31', 0 from bodyCheckup_itemmaster where name='坐位体前屈';</v>
      </c>
      <c r="N35" t="s">
        <v>172</v>
      </c>
      <c r="O35" t="str">
        <f t="shared" si="4"/>
        <v>INSERT INTO bodyCheckup_itemscorestandard(periodType, lowScore, highScore, scoreDesc, color, itemDetail_id) SELECT 'FAILED', -1.6, 2.3, '', '#FF001A', (select id from bodyCheckup_itemdetail where age=6 and sex='F' and item_id=(select id from bodyCheckup_itemmaster where name='坐位体前屈'));</v>
      </c>
      <c r="P35" t="s">
        <v>0</v>
      </c>
      <c r="Q35" t="str">
        <f t="shared" si="13"/>
        <v>INSERT INTO bodyCheckup_itemscorestandard(periodType, lowScore, highScore, scoreDesc, color, itemDetail_id) SELECT 'PASS', 2.4, 13.3, '', '#00FF59', (select id from bodyCheckup_itemdetail where age=6 and sex='F' and item_id=(select id from bodyCheckup_itemmaster where name='坐位体前屈'));</v>
      </c>
      <c r="R35" t="s">
        <v>0</v>
      </c>
      <c r="S35" t="str">
        <f t="shared" si="14"/>
        <v>INSERT INTO bodyCheckup_itemscorestandard(periodType, lowScore, highScore, scoreDesc, color, itemDetail_id) SELECT 'GOOD', 13.4, 15.9, '', '#FF00FF', (select id from bodyCheckup_itemdetail where age=6 and sex='F' and item_id=(select id from bodyCheckup_itemmaster where name='坐位体前屈'));</v>
      </c>
      <c r="T35" t="s">
        <v>0</v>
      </c>
      <c r="U35" t="str">
        <f t="shared" si="15"/>
        <v>INSERT INTO bodyCheckup_itemscorestandard(periodType, lowScore, highScore, scoreDesc, color, itemDetail_id) SELECT 'EXCELLENT', 16, 18.6, '', '#0026FF', (select id from bodyCheckup_itemdetail where age=6 and sex='F' and item_id=(select id from bodyCheckup_itemmaster where name='坐位体前屈'));</v>
      </c>
      <c r="V35" t="s">
        <v>0</v>
      </c>
    </row>
    <row r="36" spans="1:22" x14ac:dyDescent="0.15">
      <c r="A36" t="s">
        <v>32</v>
      </c>
      <c r="B36">
        <v>7</v>
      </c>
      <c r="C36" t="s">
        <v>18</v>
      </c>
      <c r="D36">
        <v>-4.4000000000000004</v>
      </c>
      <c r="E36">
        <f t="shared" si="17"/>
        <v>-0.5</v>
      </c>
      <c r="F36">
        <v>-0.4</v>
      </c>
      <c r="G36">
        <f t="shared" si="17"/>
        <v>10.5</v>
      </c>
      <c r="H36">
        <v>10.6</v>
      </c>
      <c r="I36">
        <f t="shared" si="16"/>
        <v>13.1</v>
      </c>
      <c r="J36">
        <v>13.2</v>
      </c>
      <c r="K36">
        <v>16.2</v>
      </c>
      <c r="M36" t="str">
        <f t="shared" si="3"/>
        <v>insert into bodyCheckup_itemdetail (item_id, age, sex, staDate, endDate, value) select id, 7, 'M', date('now'), '2999-12-31', 0 from bodyCheckup_itemmaster where name='坐位体前屈';</v>
      </c>
      <c r="N36" t="s">
        <v>172</v>
      </c>
      <c r="O36" t="str">
        <f t="shared" si="4"/>
        <v>INSERT INTO bodyCheckup_itemscorestandard(periodType, lowScore, highScore, scoreDesc, color, itemDetail_id) SELECT 'FAILED', -4.4, -0.5, '', '#FF001A', (select id from bodyCheckup_itemdetail where age=7 and sex='M' and item_id=(select id from bodyCheckup_itemmaster where name='坐位体前屈'));</v>
      </c>
      <c r="P36" t="s">
        <v>0</v>
      </c>
      <c r="Q36" t="str">
        <f t="shared" si="13"/>
        <v>INSERT INTO bodyCheckup_itemscorestandard(periodType, lowScore, highScore, scoreDesc, color, itemDetail_id) SELECT 'PASS', -0.4, 10.5, '', '#00FF59', (select id from bodyCheckup_itemdetail where age=7 and sex='M' and item_id=(select id from bodyCheckup_itemmaster where name='坐位体前屈'));</v>
      </c>
      <c r="R36" t="s">
        <v>0</v>
      </c>
      <c r="S36" t="str">
        <f t="shared" si="14"/>
        <v>INSERT INTO bodyCheckup_itemscorestandard(periodType, lowScore, highScore, scoreDesc, color, itemDetail_id) SELECT 'GOOD', 10.6, 13.1, '', '#FF00FF', (select id from bodyCheckup_itemdetail where age=7 and sex='M' and item_id=(select id from bodyCheckup_itemmaster where name='坐位体前屈'));</v>
      </c>
      <c r="T36" t="s">
        <v>0</v>
      </c>
      <c r="U36" t="str">
        <f t="shared" si="15"/>
        <v>INSERT INTO bodyCheckup_itemscorestandard(periodType, lowScore, highScore, scoreDesc, color, itemDetail_id) SELECT 'EXCELLENT', 13.2, 16.2, '', '#0026FF', (select id from bodyCheckup_itemdetail where age=7 and sex='M' and item_id=(select id from bodyCheckup_itemmaster where name='坐位体前屈'));</v>
      </c>
      <c r="V36" t="s">
        <v>0</v>
      </c>
    </row>
    <row r="37" spans="1:22" x14ac:dyDescent="0.15">
      <c r="A37" t="s">
        <v>32</v>
      </c>
      <c r="B37">
        <v>7</v>
      </c>
      <c r="C37" t="s">
        <v>26</v>
      </c>
      <c r="D37">
        <v>-1.7</v>
      </c>
      <c r="E37">
        <f t="shared" si="17"/>
        <v>2.1999999999999997</v>
      </c>
      <c r="F37">
        <v>2.2999999999999998</v>
      </c>
      <c r="G37">
        <f t="shared" si="17"/>
        <v>13.200000000000001</v>
      </c>
      <c r="H37">
        <v>13.3</v>
      </c>
      <c r="I37">
        <f t="shared" si="16"/>
        <v>16.2</v>
      </c>
      <c r="J37">
        <v>16.3</v>
      </c>
      <c r="K37">
        <v>18.899999999999999</v>
      </c>
      <c r="M37" t="str">
        <f t="shared" si="3"/>
        <v>insert into bodyCheckup_itemdetail (item_id, age, sex, staDate, endDate, value) select id, 7, 'F', date('now'), '2999-12-31', 0 from bodyCheckup_itemmaster where name='坐位体前屈';</v>
      </c>
      <c r="N37" t="s">
        <v>172</v>
      </c>
      <c r="O37" t="str">
        <f t="shared" si="4"/>
        <v>INSERT INTO bodyCheckup_itemscorestandard(periodType, lowScore, highScore, scoreDesc, color, itemDetail_id) SELECT 'FAILED', -1.7, 2.2, '', '#FF001A', (select id from bodyCheckup_itemdetail where age=7 and sex='F' and item_id=(select id from bodyCheckup_itemmaster where name='坐位体前屈'));</v>
      </c>
      <c r="P37" t="s">
        <v>0</v>
      </c>
      <c r="Q37" t="str">
        <f t="shared" si="13"/>
        <v>INSERT INTO bodyCheckup_itemscorestandard(periodType, lowScore, highScore, scoreDesc, color, itemDetail_id) SELECT 'PASS', 2.3, 13.2, '', '#00FF59', (select id from bodyCheckup_itemdetail where age=7 and sex='F' and item_id=(select id from bodyCheckup_itemmaster where name='坐位体前屈'));</v>
      </c>
      <c r="R37" t="s">
        <v>0</v>
      </c>
      <c r="S37" t="str">
        <f t="shared" si="14"/>
        <v>INSERT INTO bodyCheckup_itemscorestandard(periodType, lowScore, highScore, scoreDesc, color, itemDetail_id) SELECT 'GOOD', 13.3, 16.2, '', '#FF00FF', (select id from bodyCheckup_itemdetail where age=7 and sex='F' and item_id=(select id from bodyCheckup_itemmaster where name='坐位体前屈'));</v>
      </c>
      <c r="T37" t="s">
        <v>0</v>
      </c>
      <c r="U37" t="str">
        <f t="shared" si="15"/>
        <v>INSERT INTO bodyCheckup_itemscorestandard(periodType, lowScore, highScore, scoreDesc, color, itemDetail_id) SELECT 'EXCELLENT', 16.3, 18.9, '', '#0026FF', (select id from bodyCheckup_itemdetail where age=7 and sex='F' and item_id=(select id from bodyCheckup_itemmaster where name='坐位体前屈'));</v>
      </c>
      <c r="V37" t="s">
        <v>0</v>
      </c>
    </row>
    <row r="38" spans="1:22" x14ac:dyDescent="0.15">
      <c r="A38" t="s">
        <v>32</v>
      </c>
      <c r="B38">
        <v>8</v>
      </c>
      <c r="C38" t="s">
        <v>18</v>
      </c>
      <c r="D38">
        <v>-4.8</v>
      </c>
      <c r="E38">
        <f t="shared" si="17"/>
        <v>-0.9</v>
      </c>
      <c r="F38">
        <v>-0.8</v>
      </c>
      <c r="G38">
        <f t="shared" si="17"/>
        <v>10.1</v>
      </c>
      <c r="H38">
        <v>10.199999999999999</v>
      </c>
      <c r="I38">
        <f t="shared" si="16"/>
        <v>13.3</v>
      </c>
      <c r="J38">
        <v>13.4</v>
      </c>
      <c r="K38">
        <v>16.3</v>
      </c>
      <c r="M38" t="str">
        <f t="shared" si="3"/>
        <v>insert into bodyCheckup_itemdetail (item_id, age, sex, staDate, endDate, value) select id, 8, 'M', date('now'), '2999-12-31', 0 from bodyCheckup_itemmaster where name='坐位体前屈';</v>
      </c>
      <c r="N38" t="s">
        <v>172</v>
      </c>
      <c r="O38" t="str">
        <f t="shared" si="4"/>
        <v>INSERT INTO bodyCheckup_itemscorestandard(periodType, lowScore, highScore, scoreDesc, color, itemDetail_id) SELECT 'FAILED', -4.8, -0.9, '', '#FF001A', (select id from bodyCheckup_itemdetail where age=8 and sex='M' and item_id=(select id from bodyCheckup_itemmaster where name='坐位体前屈'));</v>
      </c>
      <c r="P38" t="s">
        <v>0</v>
      </c>
      <c r="Q38" t="str">
        <f t="shared" si="13"/>
        <v>INSERT INTO bodyCheckup_itemscorestandard(periodType, lowScore, highScore, scoreDesc, color, itemDetail_id) SELECT 'PASS', -0.8, 10.1, '', '#00FF59', (select id from bodyCheckup_itemdetail where age=8 and sex='M' and item_id=(select id from bodyCheckup_itemmaster where name='坐位体前屈'));</v>
      </c>
      <c r="R38" t="s">
        <v>0</v>
      </c>
      <c r="S38" t="str">
        <f t="shared" si="14"/>
        <v>INSERT INTO bodyCheckup_itemscorestandard(periodType, lowScore, highScore, scoreDesc, color, itemDetail_id) SELECT 'GOOD', 10.2, 13.3, '', '#FF00FF', (select id from bodyCheckup_itemdetail where age=8 and sex='M' and item_id=(select id from bodyCheckup_itemmaster where name='坐位体前屈'));</v>
      </c>
      <c r="T38" t="s">
        <v>0</v>
      </c>
      <c r="U38" t="str">
        <f t="shared" si="15"/>
        <v>INSERT INTO bodyCheckup_itemscorestandard(periodType, lowScore, highScore, scoreDesc, color, itemDetail_id) SELECT 'EXCELLENT', 13.4, 16.3, '', '#0026FF', (select id from bodyCheckup_itemdetail where age=8 and sex='M' and item_id=(select id from bodyCheckup_itemmaster where name='坐位体前屈'));</v>
      </c>
      <c r="V38" t="s">
        <v>0</v>
      </c>
    </row>
    <row r="39" spans="1:22" x14ac:dyDescent="0.15">
      <c r="A39" t="s">
        <v>32</v>
      </c>
      <c r="B39">
        <v>8</v>
      </c>
      <c r="C39" t="s">
        <v>26</v>
      </c>
      <c r="D39">
        <v>-1.8</v>
      </c>
      <c r="E39">
        <f t="shared" si="17"/>
        <v>2.1</v>
      </c>
      <c r="F39">
        <v>2.2000000000000002</v>
      </c>
      <c r="G39">
        <f t="shared" si="17"/>
        <v>13.1</v>
      </c>
      <c r="H39">
        <v>13.2</v>
      </c>
      <c r="I39">
        <f t="shared" si="16"/>
        <v>16.5</v>
      </c>
      <c r="J39">
        <v>16.600000000000001</v>
      </c>
      <c r="K39">
        <v>19.2</v>
      </c>
      <c r="M39" t="str">
        <f t="shared" si="3"/>
        <v>insert into bodyCheckup_itemdetail (item_id, age, sex, staDate, endDate, value) select id, 8, 'F', date('now'), '2999-12-31', 0 from bodyCheckup_itemmaster where name='坐位体前屈';</v>
      </c>
      <c r="N39" t="s">
        <v>172</v>
      </c>
      <c r="O39" t="str">
        <f t="shared" si="4"/>
        <v>INSERT INTO bodyCheckup_itemscorestandard(periodType, lowScore, highScore, scoreDesc, color, itemDetail_id) SELECT 'FAILED', -1.8, 2.1, '', '#FF001A', (select id from bodyCheckup_itemdetail where age=8 and sex='F' and item_id=(select id from bodyCheckup_itemmaster where name='坐位体前屈'));</v>
      </c>
      <c r="P39" t="s">
        <v>0</v>
      </c>
      <c r="Q39" t="str">
        <f t="shared" si="13"/>
        <v>INSERT INTO bodyCheckup_itemscorestandard(periodType, lowScore, highScore, scoreDesc, color, itemDetail_id) SELECT 'PASS', 2.2, 13.1, '', '#00FF59', (select id from bodyCheckup_itemdetail where age=8 and sex='F' and item_id=(select id from bodyCheckup_itemmaster where name='坐位体前屈'));</v>
      </c>
      <c r="R39" t="s">
        <v>0</v>
      </c>
      <c r="S39" t="str">
        <f t="shared" si="14"/>
        <v>INSERT INTO bodyCheckup_itemscorestandard(periodType, lowScore, highScore, scoreDesc, color, itemDetail_id) SELECT 'GOOD', 13.2, 16.5, '', '#FF00FF', (select id from bodyCheckup_itemdetail where age=8 and sex='F' and item_id=(select id from bodyCheckup_itemmaster where name='坐位体前屈'));</v>
      </c>
      <c r="T39" t="s">
        <v>0</v>
      </c>
      <c r="U39" t="str">
        <f t="shared" si="15"/>
        <v>INSERT INTO bodyCheckup_itemscorestandard(periodType, lowScore, highScore, scoreDesc, color, itemDetail_id) SELECT 'EXCELLENT', 16.6, 19.2, '', '#0026FF', (select id from bodyCheckup_itemdetail where age=8 and sex='F' and item_id=(select id from bodyCheckup_itemmaster where name='坐位体前屈'));</v>
      </c>
      <c r="V39" t="s">
        <v>0</v>
      </c>
    </row>
    <row r="40" spans="1:22" x14ac:dyDescent="0.15">
      <c r="A40" t="s">
        <v>32</v>
      </c>
      <c r="B40">
        <v>9</v>
      </c>
      <c r="C40" t="s">
        <v>18</v>
      </c>
      <c r="D40">
        <v>-7.2</v>
      </c>
      <c r="E40">
        <f t="shared" si="17"/>
        <v>-2.3000000000000003</v>
      </c>
      <c r="F40">
        <v>-2.2000000000000002</v>
      </c>
      <c r="G40">
        <f t="shared" si="17"/>
        <v>9.7000000000000011</v>
      </c>
      <c r="H40">
        <v>9.8000000000000007</v>
      </c>
      <c r="I40">
        <f t="shared" si="16"/>
        <v>13.5</v>
      </c>
      <c r="J40">
        <v>13.6</v>
      </c>
      <c r="K40">
        <v>16.399999999999999</v>
      </c>
      <c r="M40" t="str">
        <f t="shared" si="3"/>
        <v>insert into bodyCheckup_itemdetail (item_id, age, sex, staDate, endDate, value) select id, 9, 'M', date('now'), '2999-12-31', 0 from bodyCheckup_itemmaster where name='坐位体前屈';</v>
      </c>
      <c r="N40" t="s">
        <v>172</v>
      </c>
      <c r="O40" t="str">
        <f t="shared" si="4"/>
        <v>INSERT INTO bodyCheckup_itemscorestandard(periodType, lowScore, highScore, scoreDesc, color, itemDetail_id) SELECT 'FAILED', -7.2, -2.3, '', '#FF001A', (select id from bodyCheckup_itemdetail where age=9 and sex='M' and item_id=(select id from bodyCheckup_itemmaster where name='坐位体前屈'));</v>
      </c>
      <c r="P40" t="s">
        <v>0</v>
      </c>
      <c r="Q40" t="str">
        <f t="shared" si="13"/>
        <v>INSERT INTO bodyCheckup_itemscorestandard(periodType, lowScore, highScore, scoreDesc, color, itemDetail_id) SELECT 'PASS', -2.2, 9.7, '', '#00FF59', (select id from bodyCheckup_itemdetail where age=9 and sex='M' and item_id=(select id from bodyCheckup_itemmaster where name='坐位体前屈'));</v>
      </c>
      <c r="R40" t="s">
        <v>0</v>
      </c>
      <c r="S40" t="str">
        <f t="shared" si="14"/>
        <v>INSERT INTO bodyCheckup_itemscorestandard(periodType, lowScore, highScore, scoreDesc, color, itemDetail_id) SELECT 'GOOD', 9.8, 13.5, '', '#FF00FF', (select id from bodyCheckup_itemdetail where age=9 and sex='M' and item_id=(select id from bodyCheckup_itemmaster where name='坐位体前屈'));</v>
      </c>
      <c r="T40" t="s">
        <v>0</v>
      </c>
      <c r="U40" t="str">
        <f t="shared" si="15"/>
        <v>INSERT INTO bodyCheckup_itemscorestandard(periodType, lowScore, highScore, scoreDesc, color, itemDetail_id) SELECT 'EXCELLENT', 13.6, 16.4, '', '#0026FF', (select id from bodyCheckup_itemdetail where age=9 and sex='M' and item_id=(select id from bodyCheckup_itemmaster where name='坐位体前屈'));</v>
      </c>
      <c r="V40" t="s">
        <v>0</v>
      </c>
    </row>
    <row r="41" spans="1:22" x14ac:dyDescent="0.15">
      <c r="A41" t="s">
        <v>32</v>
      </c>
      <c r="B41">
        <v>9</v>
      </c>
      <c r="C41" t="s">
        <v>26</v>
      </c>
      <c r="D41">
        <v>-1.9</v>
      </c>
      <c r="E41">
        <f t="shared" si="17"/>
        <v>2</v>
      </c>
      <c r="F41">
        <v>2.1</v>
      </c>
      <c r="G41">
        <f t="shared" si="17"/>
        <v>13</v>
      </c>
      <c r="H41">
        <v>13.1</v>
      </c>
      <c r="I41">
        <f t="shared" si="16"/>
        <v>16.799999999999997</v>
      </c>
      <c r="J41">
        <v>16.899999999999999</v>
      </c>
      <c r="K41">
        <v>19.5</v>
      </c>
      <c r="M41" t="str">
        <f t="shared" si="3"/>
        <v>insert into bodyCheckup_itemdetail (item_id, age, sex, staDate, endDate, value) select id, 9, 'F', date('now'), '2999-12-31', 0 from bodyCheckup_itemmaster where name='坐位体前屈';</v>
      </c>
      <c r="N41" t="s">
        <v>172</v>
      </c>
      <c r="O41" t="str">
        <f t="shared" si="4"/>
        <v>INSERT INTO bodyCheckup_itemscorestandard(periodType, lowScore, highScore, scoreDesc, color, itemDetail_id) SELECT 'FAILED', -1.9, 2, '', '#FF001A', (select id from bodyCheckup_itemdetail where age=9 and sex='F' and item_id=(select id from bodyCheckup_itemmaster where name='坐位体前屈'));</v>
      </c>
      <c r="P41" t="s">
        <v>0</v>
      </c>
      <c r="Q41" t="str">
        <f t="shared" si="13"/>
        <v>INSERT INTO bodyCheckup_itemscorestandard(periodType, lowScore, highScore, scoreDesc, color, itemDetail_id) SELECT 'PASS', 2.1, 13, '', '#00FF59', (select id from bodyCheckup_itemdetail where age=9 and sex='F' and item_id=(select id from bodyCheckup_itemmaster where name='坐位体前屈'));</v>
      </c>
      <c r="R41" t="s">
        <v>0</v>
      </c>
      <c r="S41" t="str">
        <f t="shared" si="14"/>
        <v>INSERT INTO bodyCheckup_itemscorestandard(periodType, lowScore, highScore, scoreDesc, color, itemDetail_id) SELECT 'GOOD', 13.1, 16.8, '', '#FF00FF', (select id from bodyCheckup_itemdetail where age=9 and sex='F' and item_id=(select id from bodyCheckup_itemmaster where name='坐位体前屈'));</v>
      </c>
      <c r="T41" t="s">
        <v>0</v>
      </c>
      <c r="U41" t="str">
        <f t="shared" si="15"/>
        <v>INSERT INTO bodyCheckup_itemscorestandard(periodType, lowScore, highScore, scoreDesc, color, itemDetail_id) SELECT 'EXCELLENT', 16.9, 19.5, '', '#0026FF', (select id from bodyCheckup_itemdetail where age=9 and sex='F' and item_id=(select id from bodyCheckup_itemmaster where name='坐位体前屈'));</v>
      </c>
      <c r="V41" t="s">
        <v>0</v>
      </c>
    </row>
    <row r="42" spans="1:22" x14ac:dyDescent="0.15">
      <c r="A42" t="s">
        <v>32</v>
      </c>
      <c r="B42">
        <v>10</v>
      </c>
      <c r="C42" t="s">
        <v>18</v>
      </c>
      <c r="D42">
        <v>-7.6</v>
      </c>
      <c r="E42">
        <f t="shared" si="17"/>
        <v>-2.7</v>
      </c>
      <c r="F42">
        <v>-2.6</v>
      </c>
      <c r="G42">
        <f t="shared" si="17"/>
        <v>9.3000000000000007</v>
      </c>
      <c r="H42">
        <v>9.4</v>
      </c>
      <c r="I42">
        <f t="shared" si="16"/>
        <v>13.700000000000001</v>
      </c>
      <c r="J42">
        <v>13.8</v>
      </c>
      <c r="K42">
        <v>16.5</v>
      </c>
      <c r="M42" t="str">
        <f t="shared" si="3"/>
        <v>insert into bodyCheckup_itemdetail (item_id, age, sex, staDate, endDate, value) select id, 10, 'M', date('now'), '2999-12-31', 0 from bodyCheckup_itemmaster where name='坐位体前屈';</v>
      </c>
      <c r="N42" t="s">
        <v>172</v>
      </c>
      <c r="O42" t="str">
        <f t="shared" si="4"/>
        <v>INSERT INTO bodyCheckup_itemscorestandard(periodType, lowScore, highScore, scoreDesc, color, itemDetail_id) SELECT 'FAILED', -7.6, -2.7, '', '#FF001A', (select id from bodyCheckup_itemdetail where age=10 and sex='M' and item_id=(select id from bodyCheckup_itemmaster where name='坐位体前屈'));</v>
      </c>
      <c r="P42" t="s">
        <v>0</v>
      </c>
      <c r="Q42" t="str">
        <f t="shared" si="13"/>
        <v>INSERT INTO bodyCheckup_itemscorestandard(periodType, lowScore, highScore, scoreDesc, color, itemDetail_id) SELECT 'PASS', -2.6, 9.3, '', '#00FF59', (select id from bodyCheckup_itemdetail where age=10 and sex='M' and item_id=(select id from bodyCheckup_itemmaster where name='坐位体前屈'));</v>
      </c>
      <c r="R42" t="s">
        <v>0</v>
      </c>
      <c r="S42" t="str">
        <f t="shared" si="14"/>
        <v>INSERT INTO bodyCheckup_itemscorestandard(periodType, lowScore, highScore, scoreDesc, color, itemDetail_id) SELECT 'GOOD', 9.4, 13.7, '', '#FF00FF', (select id from bodyCheckup_itemdetail where age=10 and sex='M' and item_id=(select id from bodyCheckup_itemmaster where name='坐位体前屈'));</v>
      </c>
      <c r="T42" t="s">
        <v>0</v>
      </c>
      <c r="U42" t="str">
        <f t="shared" si="15"/>
        <v>INSERT INTO bodyCheckup_itemscorestandard(periodType, lowScore, highScore, scoreDesc, color, itemDetail_id) SELECT 'EXCELLENT', 13.8, 16.5, '', '#0026FF', (select id from bodyCheckup_itemdetail where age=10 and sex='M' and item_id=(select id from bodyCheckup_itemmaster where name='坐位体前屈'));</v>
      </c>
      <c r="V42" t="s">
        <v>0</v>
      </c>
    </row>
    <row r="43" spans="1:22" x14ac:dyDescent="0.15">
      <c r="A43" t="s">
        <v>32</v>
      </c>
      <c r="B43">
        <v>10</v>
      </c>
      <c r="C43" t="s">
        <v>26</v>
      </c>
      <c r="D43">
        <v>-2</v>
      </c>
      <c r="E43">
        <f t="shared" si="17"/>
        <v>1.9</v>
      </c>
      <c r="F43">
        <v>2</v>
      </c>
      <c r="G43">
        <f t="shared" si="17"/>
        <v>12.9</v>
      </c>
      <c r="H43">
        <v>13</v>
      </c>
      <c r="I43">
        <f t="shared" si="16"/>
        <v>17.099999999999998</v>
      </c>
      <c r="J43">
        <v>17.2</v>
      </c>
      <c r="K43">
        <v>19.8</v>
      </c>
      <c r="M43" t="str">
        <f t="shared" si="3"/>
        <v>insert into bodyCheckup_itemdetail (item_id, age, sex, staDate, endDate, value) select id, 10, 'F', date('now'), '2999-12-31', 0 from bodyCheckup_itemmaster where name='坐位体前屈';</v>
      </c>
      <c r="N43" t="s">
        <v>172</v>
      </c>
      <c r="O43" t="str">
        <f t="shared" si="4"/>
        <v>INSERT INTO bodyCheckup_itemscorestandard(periodType, lowScore, highScore, scoreDesc, color, itemDetail_id) SELECT 'FAILED', -2, 1.9, '', '#FF001A', (select id from bodyCheckup_itemdetail where age=10 and sex='F' and item_id=(select id from bodyCheckup_itemmaster where name='坐位体前屈'));</v>
      </c>
      <c r="P43" t="s">
        <v>0</v>
      </c>
      <c r="Q43" t="str">
        <f t="shared" si="13"/>
        <v>INSERT INTO bodyCheckup_itemscorestandard(periodType, lowScore, highScore, scoreDesc, color, itemDetail_id) SELECT 'PASS', 2, 12.9, '', '#00FF59', (select id from bodyCheckup_itemdetail where age=10 and sex='F' and item_id=(select id from bodyCheckup_itemmaster where name='坐位体前屈'));</v>
      </c>
      <c r="R43" t="s">
        <v>0</v>
      </c>
      <c r="S43" t="str">
        <f t="shared" si="14"/>
        <v>INSERT INTO bodyCheckup_itemscorestandard(periodType, lowScore, highScore, scoreDesc, color, itemDetail_id) SELECT 'GOOD', 13, 17.1, '', '#FF00FF', (select id from bodyCheckup_itemdetail where age=10 and sex='F' and item_id=(select id from bodyCheckup_itemmaster where name='坐位体前屈'));</v>
      </c>
      <c r="T43" t="s">
        <v>0</v>
      </c>
      <c r="U43" t="str">
        <f t="shared" si="15"/>
        <v>INSERT INTO bodyCheckup_itemscorestandard(periodType, lowScore, highScore, scoreDesc, color, itemDetail_id) SELECT 'EXCELLENT', 17.2, 19.8, '', '#0026FF', (select id from bodyCheckup_itemdetail where age=10 and sex='F' and item_id=(select id from bodyCheckup_itemmaster where name='坐位体前屈'));</v>
      </c>
      <c r="V43" t="s">
        <v>0</v>
      </c>
    </row>
    <row r="44" spans="1:22" x14ac:dyDescent="0.15">
      <c r="A44" t="s">
        <v>32</v>
      </c>
      <c r="B44">
        <v>11</v>
      </c>
      <c r="C44" t="s">
        <v>18</v>
      </c>
      <c r="D44">
        <v>-9</v>
      </c>
      <c r="E44">
        <f t="shared" si="17"/>
        <v>-4.0999999999999996</v>
      </c>
      <c r="F44">
        <v>-4</v>
      </c>
      <c r="G44">
        <f t="shared" si="17"/>
        <v>8.9</v>
      </c>
      <c r="H44">
        <v>9</v>
      </c>
      <c r="I44">
        <f t="shared" si="16"/>
        <v>13.9</v>
      </c>
      <c r="J44">
        <v>14</v>
      </c>
      <c r="K44">
        <v>16.600000000000001</v>
      </c>
      <c r="M44" t="str">
        <f t="shared" si="3"/>
        <v>insert into bodyCheckup_itemdetail (item_id, age, sex, staDate, endDate, value) select id, 11, 'M', date('now'), '2999-12-31', 0 from bodyCheckup_itemmaster where name='坐位体前屈';</v>
      </c>
      <c r="N44" t="s">
        <v>172</v>
      </c>
      <c r="O44" t="str">
        <f t="shared" si="4"/>
        <v>INSERT INTO bodyCheckup_itemscorestandard(periodType, lowScore, highScore, scoreDesc, color, itemDetail_id) SELECT 'FAILED', -9, -4.1, '', '#FF001A', (select id from bodyCheckup_itemdetail where age=11 and sex='M' and item_id=(select id from bodyCheckup_itemmaster where name='坐位体前屈'));</v>
      </c>
      <c r="P44" t="s">
        <v>0</v>
      </c>
      <c r="Q44" t="str">
        <f t="shared" si="13"/>
        <v>INSERT INTO bodyCheckup_itemscorestandard(periodType, lowScore, highScore, scoreDesc, color, itemDetail_id) SELECT 'PASS', -4, 8.9, '', '#00FF59', (select id from bodyCheckup_itemdetail where age=11 and sex='M' and item_id=(select id from bodyCheckup_itemmaster where name='坐位体前屈'));</v>
      </c>
      <c r="R44" t="s">
        <v>0</v>
      </c>
      <c r="S44" t="str">
        <f t="shared" si="14"/>
        <v>INSERT INTO bodyCheckup_itemscorestandard(periodType, lowScore, highScore, scoreDesc, color, itemDetail_id) SELECT 'GOOD', 9, 13.9, '', '#FF00FF', (select id from bodyCheckup_itemdetail where age=11 and sex='M' and item_id=(select id from bodyCheckup_itemmaster where name='坐位体前屈'));</v>
      </c>
      <c r="T44" t="s">
        <v>0</v>
      </c>
      <c r="U44" t="str">
        <f t="shared" si="15"/>
        <v>INSERT INTO bodyCheckup_itemscorestandard(periodType, lowScore, highScore, scoreDesc, color, itemDetail_id) SELECT 'EXCELLENT', 14, 16.6, '', '#0026FF', (select id from bodyCheckup_itemdetail where age=11 and sex='M' and item_id=(select id from bodyCheckup_itemmaster where name='坐位体前屈'));</v>
      </c>
      <c r="V44" t="s">
        <v>0</v>
      </c>
    </row>
    <row r="45" spans="1:22" x14ac:dyDescent="0.15">
      <c r="A45" t="s">
        <v>32</v>
      </c>
      <c r="B45">
        <v>11</v>
      </c>
      <c r="C45" t="s">
        <v>26</v>
      </c>
      <c r="D45">
        <v>-2.1</v>
      </c>
      <c r="E45">
        <f t="shared" si="17"/>
        <v>1.7999999999999998</v>
      </c>
      <c r="F45">
        <v>1.9</v>
      </c>
      <c r="G45">
        <f t="shared" si="17"/>
        <v>12.8</v>
      </c>
      <c r="H45">
        <v>12.9</v>
      </c>
      <c r="I45">
        <f t="shared" si="16"/>
        <v>17.399999999999999</v>
      </c>
      <c r="J45">
        <v>17.5</v>
      </c>
      <c r="K45">
        <v>19.899999999999999</v>
      </c>
      <c r="M45" t="str">
        <f t="shared" si="3"/>
        <v>insert into bodyCheckup_itemdetail (item_id, age, sex, staDate, endDate, value) select id, 11, 'F', date('now'), '2999-12-31', 0 from bodyCheckup_itemmaster where name='坐位体前屈';</v>
      </c>
      <c r="N45" t="s">
        <v>172</v>
      </c>
      <c r="O45" t="str">
        <f t="shared" si="4"/>
        <v>INSERT INTO bodyCheckup_itemscorestandard(periodType, lowScore, highScore, scoreDesc, color, itemDetail_id) SELECT 'FAILED', -2.1, 1.8, '', '#FF001A', (select id from bodyCheckup_itemdetail where age=11 and sex='F' and item_id=(select id from bodyCheckup_itemmaster where name='坐位体前屈'));</v>
      </c>
      <c r="P45" t="s">
        <v>0</v>
      </c>
      <c r="Q45" t="str">
        <f t="shared" si="13"/>
        <v>INSERT INTO bodyCheckup_itemscorestandard(periodType, lowScore, highScore, scoreDesc, color, itemDetail_id) SELECT 'PASS', 1.9, 12.8, '', '#00FF59', (select id from bodyCheckup_itemdetail where age=11 and sex='F' and item_id=(select id from bodyCheckup_itemmaster where name='坐位体前屈'));</v>
      </c>
      <c r="R45" t="s">
        <v>0</v>
      </c>
      <c r="S45" t="str">
        <f t="shared" si="14"/>
        <v>INSERT INTO bodyCheckup_itemscorestandard(periodType, lowScore, highScore, scoreDesc, color, itemDetail_id) SELECT 'GOOD', 12.9, 17.4, '', '#FF00FF', (select id from bodyCheckup_itemdetail where age=11 and sex='F' and item_id=(select id from bodyCheckup_itemmaster where name='坐位体前屈'));</v>
      </c>
      <c r="T45" t="s">
        <v>0</v>
      </c>
      <c r="U45" t="str">
        <f t="shared" si="15"/>
        <v>INSERT INTO bodyCheckup_itemscorestandard(periodType, lowScore, highScore, scoreDesc, color, itemDetail_id) SELECT 'EXCELLENT', 17.5, 19.9, '', '#0026FF', (select id from bodyCheckup_itemdetail where age=11 and sex='F' and item_id=(select id from bodyCheckup_itemmaster where name='坐位体前屈'));</v>
      </c>
      <c r="V45" t="s">
        <v>0</v>
      </c>
    </row>
    <row r="46" spans="1:22" x14ac:dyDescent="0.15">
      <c r="N46" t="s">
        <v>172</v>
      </c>
      <c r="P46" t="s">
        <v>0</v>
      </c>
      <c r="R46" t="s">
        <v>0</v>
      </c>
      <c r="T46" t="s">
        <v>0</v>
      </c>
      <c r="V46" t="s">
        <v>0</v>
      </c>
    </row>
    <row r="47" spans="1:22" x14ac:dyDescent="0.15">
      <c r="N47" t="s">
        <v>172</v>
      </c>
      <c r="P47" t="s">
        <v>0</v>
      </c>
      <c r="R47" t="s">
        <v>0</v>
      </c>
      <c r="T47" t="s">
        <v>0</v>
      </c>
      <c r="V47" t="s">
        <v>0</v>
      </c>
    </row>
    <row r="48" spans="1:22" x14ac:dyDescent="0.15">
      <c r="A48" t="s">
        <v>16</v>
      </c>
      <c r="B48">
        <v>8</v>
      </c>
      <c r="C48" t="s">
        <v>18</v>
      </c>
      <c r="D48">
        <v>6</v>
      </c>
      <c r="E48">
        <f>F48-1</f>
        <v>15</v>
      </c>
      <c r="F48">
        <v>16</v>
      </c>
      <c r="G48">
        <f>H48-1</f>
        <v>35</v>
      </c>
      <c r="H48">
        <v>36</v>
      </c>
      <c r="I48">
        <f t="shared" ref="I48:I55" si="18">J48-1</f>
        <v>41</v>
      </c>
      <c r="J48">
        <v>42</v>
      </c>
      <c r="K48">
        <v>48</v>
      </c>
      <c r="M48" t="str">
        <f t="shared" si="3"/>
        <v>insert into bodyCheckup_itemdetail (item_id, age, sex, staDate, endDate, value) select id, 8, 'M', date('now'), '2999-12-31', 0 from bodyCheckup_itemmaster where name='仰卧起坐';</v>
      </c>
      <c r="N48" t="s">
        <v>172</v>
      </c>
      <c r="O48" t="str">
        <f t="shared" si="4"/>
        <v>INSERT INTO bodyCheckup_itemscorestandard(periodType, lowScore, highScore, scoreDesc, color, itemDetail_id) SELECT 'FAILED', 6, 15, '', '#FF001A', (select id from bodyCheckup_itemdetail where age=8 and sex='M' and item_id=(select id from bodyCheckup_itemmaster where name='仰卧起坐'));</v>
      </c>
      <c r="P48" t="s">
        <v>0</v>
      </c>
      <c r="Q48" t="str">
        <f t="shared" ref="Q48:Q55" si="19">"INSERT INTO bodyCheckup_itemscorestandard(periodType, lowScore, highScore, scoreDesc, color, itemDetail_id) SELECT '"&amp;F$1&amp;"', "&amp;F48&amp;", "&amp;G48&amp;", '', '"&amp;G$1&amp;"', (select id from bodyCheckup_itemdetail where age="&amp;$B48&amp;" and sex='"&amp;IF($C48="男", "M", "F")&amp;"' and item_id=(select id from bodyCheckup_itemmaster where name='"&amp;$A48&amp;"'));"</f>
        <v>INSERT INTO bodyCheckup_itemscorestandard(periodType, lowScore, highScore, scoreDesc, color, itemDetail_id) SELECT 'PASS', 16, 35, '', '#00FF59', (select id from bodyCheckup_itemdetail where age=8 and sex='M' and item_id=(select id from bodyCheckup_itemmaster where name='仰卧起坐'));</v>
      </c>
      <c r="R48" t="s">
        <v>0</v>
      </c>
      <c r="S48" t="str">
        <f t="shared" ref="S48:S55" si="20">"INSERT INTO bodyCheckup_itemscorestandard(periodType, lowScore, highScore, scoreDesc, color, itemDetail_id) SELECT '"&amp;H$1&amp;"', "&amp;H48&amp;", "&amp;I48&amp;", '', '"&amp;I$1&amp;"', (select id from bodyCheckup_itemdetail where age="&amp;$B48&amp;" and sex='"&amp;IF($C48="男", "M", "F")&amp;"' and item_id=(select id from bodyCheckup_itemmaster where name='"&amp;$A48&amp;"'));"</f>
        <v>INSERT INTO bodyCheckup_itemscorestandard(periodType, lowScore, highScore, scoreDesc, color, itemDetail_id) SELECT 'GOOD', 36, 41, '', '#FF00FF', (select id from bodyCheckup_itemdetail where age=8 and sex='M' and item_id=(select id from bodyCheckup_itemmaster where name='仰卧起坐'));</v>
      </c>
      <c r="T48" t="s">
        <v>0</v>
      </c>
      <c r="U48" t="str">
        <f t="shared" ref="U48:U55" si="21">"INSERT INTO bodyCheckup_itemscorestandard(periodType, lowScore, highScore, scoreDesc, color, itemDetail_id) SELECT '"&amp;J$1&amp;"', "&amp;J48&amp;", "&amp;K48&amp;", '', '"&amp;K$1&amp;"', (select id from bodyCheckup_itemdetail where age="&amp;$B48&amp;" and sex='"&amp;IF($C48="男", "M", "F")&amp;"' and item_id=(select id from bodyCheckup_itemmaster where name='"&amp;$A48&amp;"'));"</f>
        <v>INSERT INTO bodyCheckup_itemscorestandard(periodType, lowScore, highScore, scoreDesc, color, itemDetail_id) SELECT 'EXCELLENT', 42, 48, '', '#0026FF', (select id from bodyCheckup_itemdetail where age=8 and sex='M' and item_id=(select id from bodyCheckup_itemmaster where name='仰卧起坐'));</v>
      </c>
      <c r="V48" t="s">
        <v>0</v>
      </c>
    </row>
    <row r="49" spans="1:22" x14ac:dyDescent="0.15">
      <c r="A49" t="s">
        <v>16</v>
      </c>
      <c r="B49">
        <v>8</v>
      </c>
      <c r="C49" t="s">
        <v>26</v>
      </c>
      <c r="D49">
        <v>6</v>
      </c>
      <c r="E49">
        <f t="shared" ref="E49:G55" si="22">F49-1</f>
        <v>15</v>
      </c>
      <c r="F49">
        <v>16</v>
      </c>
      <c r="G49">
        <f t="shared" si="22"/>
        <v>35</v>
      </c>
      <c r="H49">
        <v>36</v>
      </c>
      <c r="I49">
        <f t="shared" si="18"/>
        <v>41</v>
      </c>
      <c r="J49">
        <v>42</v>
      </c>
      <c r="K49">
        <v>46</v>
      </c>
      <c r="M49" t="str">
        <f t="shared" si="3"/>
        <v>insert into bodyCheckup_itemdetail (item_id, age, sex, staDate, endDate, value) select id, 8, 'F', date('now'), '2999-12-31', 0 from bodyCheckup_itemmaster where name='仰卧起坐';</v>
      </c>
      <c r="N49" t="s">
        <v>172</v>
      </c>
      <c r="O49" t="str">
        <f t="shared" si="4"/>
        <v>INSERT INTO bodyCheckup_itemscorestandard(periodType, lowScore, highScore, scoreDesc, color, itemDetail_id) SELECT 'FAILED', 6, 15, '', '#FF001A', (select id from bodyCheckup_itemdetail where age=8 and sex='F' and item_id=(select id from bodyCheckup_itemmaster where name='仰卧起坐'));</v>
      </c>
      <c r="P49" t="s">
        <v>0</v>
      </c>
      <c r="Q49" t="str">
        <f t="shared" si="19"/>
        <v>INSERT INTO bodyCheckup_itemscorestandard(periodType, lowScore, highScore, scoreDesc, color, itemDetail_id) SELECT 'PASS', 16, 35, '', '#00FF59', (select id from bodyCheckup_itemdetail where age=8 and sex='F' and item_id=(select id from bodyCheckup_itemmaster where name='仰卧起坐'));</v>
      </c>
      <c r="R49" t="s">
        <v>0</v>
      </c>
      <c r="S49" t="str">
        <f t="shared" si="20"/>
        <v>INSERT INTO bodyCheckup_itemscorestandard(periodType, lowScore, highScore, scoreDesc, color, itemDetail_id) SELECT 'GOOD', 36, 41, '', '#FF00FF', (select id from bodyCheckup_itemdetail where age=8 and sex='F' and item_id=(select id from bodyCheckup_itemmaster where name='仰卧起坐'));</v>
      </c>
      <c r="T49" t="s">
        <v>0</v>
      </c>
      <c r="U49" t="str">
        <f t="shared" si="21"/>
        <v>INSERT INTO bodyCheckup_itemscorestandard(periodType, lowScore, highScore, scoreDesc, color, itemDetail_id) SELECT 'EXCELLENT', 42, 46, '', '#0026FF', (select id from bodyCheckup_itemdetail where age=8 and sex='F' and item_id=(select id from bodyCheckup_itemmaster where name='仰卧起坐'));</v>
      </c>
      <c r="V49" t="s">
        <v>0</v>
      </c>
    </row>
    <row r="50" spans="1:22" x14ac:dyDescent="0.15">
      <c r="A50" t="s">
        <v>16</v>
      </c>
      <c r="B50">
        <v>9</v>
      </c>
      <c r="C50" t="s">
        <v>18</v>
      </c>
      <c r="D50">
        <v>7</v>
      </c>
      <c r="E50">
        <f t="shared" si="22"/>
        <v>16</v>
      </c>
      <c r="F50">
        <v>17</v>
      </c>
      <c r="G50">
        <f t="shared" si="22"/>
        <v>36</v>
      </c>
      <c r="H50">
        <v>37</v>
      </c>
      <c r="I50">
        <f t="shared" si="18"/>
        <v>42</v>
      </c>
      <c r="J50">
        <v>43</v>
      </c>
      <c r="K50">
        <v>49</v>
      </c>
      <c r="M50" t="str">
        <f t="shared" si="3"/>
        <v>insert into bodyCheckup_itemdetail (item_id, age, sex, staDate, endDate, value) select id, 9, 'M', date('now'), '2999-12-31', 0 from bodyCheckup_itemmaster where name='仰卧起坐';</v>
      </c>
      <c r="N50" t="s">
        <v>172</v>
      </c>
      <c r="O50" t="str">
        <f t="shared" si="4"/>
        <v>INSERT INTO bodyCheckup_itemscorestandard(periodType, lowScore, highScore, scoreDesc, color, itemDetail_id) SELECT 'FAILED', 7, 16, '', '#FF001A', (select id from bodyCheckup_itemdetail where age=9 and sex='M' and item_id=(select id from bodyCheckup_itemmaster where name='仰卧起坐'));</v>
      </c>
      <c r="P50" t="s">
        <v>0</v>
      </c>
      <c r="Q50" t="str">
        <f t="shared" si="19"/>
        <v>INSERT INTO bodyCheckup_itemscorestandard(periodType, lowScore, highScore, scoreDesc, color, itemDetail_id) SELECT 'PASS', 17, 36, '', '#00FF59', (select id from bodyCheckup_itemdetail where age=9 and sex='M' and item_id=(select id from bodyCheckup_itemmaster where name='仰卧起坐'));</v>
      </c>
      <c r="R50" t="s">
        <v>0</v>
      </c>
      <c r="S50" t="str">
        <f t="shared" si="20"/>
        <v>INSERT INTO bodyCheckup_itemscorestandard(periodType, lowScore, highScore, scoreDesc, color, itemDetail_id) SELECT 'GOOD', 37, 42, '', '#FF00FF', (select id from bodyCheckup_itemdetail where age=9 and sex='M' and item_id=(select id from bodyCheckup_itemmaster where name='仰卧起坐'));</v>
      </c>
      <c r="T50" t="s">
        <v>0</v>
      </c>
      <c r="U50" t="str">
        <f t="shared" si="21"/>
        <v>INSERT INTO bodyCheckup_itemscorestandard(periodType, lowScore, highScore, scoreDesc, color, itemDetail_id) SELECT 'EXCELLENT', 43, 49, '', '#0026FF', (select id from bodyCheckup_itemdetail where age=9 and sex='M' and item_id=(select id from bodyCheckup_itemmaster where name='仰卧起坐'));</v>
      </c>
      <c r="V50" t="s">
        <v>0</v>
      </c>
    </row>
    <row r="51" spans="1:22" x14ac:dyDescent="0.15">
      <c r="A51" t="s">
        <v>16</v>
      </c>
      <c r="B51">
        <v>9</v>
      </c>
      <c r="C51" t="s">
        <v>26</v>
      </c>
      <c r="D51">
        <v>7</v>
      </c>
      <c r="E51">
        <f t="shared" si="22"/>
        <v>16</v>
      </c>
      <c r="F51">
        <v>17</v>
      </c>
      <c r="G51">
        <f t="shared" si="22"/>
        <v>36</v>
      </c>
      <c r="H51">
        <v>37</v>
      </c>
      <c r="I51">
        <f t="shared" si="18"/>
        <v>42</v>
      </c>
      <c r="J51">
        <v>43</v>
      </c>
      <c r="K51">
        <v>47</v>
      </c>
      <c r="M51" t="str">
        <f t="shared" si="3"/>
        <v>insert into bodyCheckup_itemdetail (item_id, age, sex, staDate, endDate, value) select id, 9, 'F', date('now'), '2999-12-31', 0 from bodyCheckup_itemmaster where name='仰卧起坐';</v>
      </c>
      <c r="N51" t="s">
        <v>172</v>
      </c>
      <c r="O51" t="str">
        <f t="shared" si="4"/>
        <v>INSERT INTO bodyCheckup_itemscorestandard(periodType, lowScore, highScore, scoreDesc, color, itemDetail_id) SELECT 'FAILED', 7, 16, '', '#FF001A', (select id from bodyCheckup_itemdetail where age=9 and sex='F' and item_id=(select id from bodyCheckup_itemmaster where name='仰卧起坐'));</v>
      </c>
      <c r="P51" t="s">
        <v>0</v>
      </c>
      <c r="Q51" t="str">
        <f t="shared" si="19"/>
        <v>INSERT INTO bodyCheckup_itemscorestandard(periodType, lowScore, highScore, scoreDesc, color, itemDetail_id) SELECT 'PASS', 17, 36, '', '#00FF59', (select id from bodyCheckup_itemdetail where age=9 and sex='F' and item_id=(select id from bodyCheckup_itemmaster where name='仰卧起坐'));</v>
      </c>
      <c r="R51" t="s">
        <v>0</v>
      </c>
      <c r="S51" t="str">
        <f t="shared" si="20"/>
        <v>INSERT INTO bodyCheckup_itemscorestandard(periodType, lowScore, highScore, scoreDesc, color, itemDetail_id) SELECT 'GOOD', 37, 42, '', '#FF00FF', (select id from bodyCheckup_itemdetail where age=9 and sex='F' and item_id=(select id from bodyCheckup_itemmaster where name='仰卧起坐'));</v>
      </c>
      <c r="T51" t="s">
        <v>0</v>
      </c>
      <c r="U51" t="str">
        <f t="shared" si="21"/>
        <v>INSERT INTO bodyCheckup_itemscorestandard(periodType, lowScore, highScore, scoreDesc, color, itemDetail_id) SELECT 'EXCELLENT', 43, 47, '', '#0026FF', (select id from bodyCheckup_itemdetail where age=9 and sex='F' and item_id=(select id from bodyCheckup_itemmaster where name='仰卧起坐'));</v>
      </c>
      <c r="V51" t="s">
        <v>0</v>
      </c>
    </row>
    <row r="52" spans="1:22" x14ac:dyDescent="0.15">
      <c r="A52" t="s">
        <v>16</v>
      </c>
      <c r="B52">
        <v>10</v>
      </c>
      <c r="C52" t="s">
        <v>18</v>
      </c>
      <c r="D52">
        <v>8</v>
      </c>
      <c r="E52">
        <f t="shared" si="22"/>
        <v>17</v>
      </c>
      <c r="F52">
        <v>18</v>
      </c>
      <c r="G52">
        <f t="shared" si="22"/>
        <v>37</v>
      </c>
      <c r="H52">
        <v>38</v>
      </c>
      <c r="I52">
        <f t="shared" si="18"/>
        <v>43</v>
      </c>
      <c r="J52">
        <v>44</v>
      </c>
      <c r="K52">
        <v>50</v>
      </c>
      <c r="M52" t="str">
        <f t="shared" si="3"/>
        <v>insert into bodyCheckup_itemdetail (item_id, age, sex, staDate, endDate, value) select id, 10, 'M', date('now'), '2999-12-31', 0 from bodyCheckup_itemmaster where name='仰卧起坐';</v>
      </c>
      <c r="N52" t="s">
        <v>172</v>
      </c>
      <c r="O52" t="str">
        <f t="shared" si="4"/>
        <v>INSERT INTO bodyCheckup_itemscorestandard(periodType, lowScore, highScore, scoreDesc, color, itemDetail_id) SELECT 'FAILED', 8, 17, '', '#FF001A', (select id from bodyCheckup_itemdetail where age=10 and sex='M' and item_id=(select id from bodyCheckup_itemmaster where name='仰卧起坐'));</v>
      </c>
      <c r="P52" t="s">
        <v>0</v>
      </c>
      <c r="Q52" t="str">
        <f t="shared" si="19"/>
        <v>INSERT INTO bodyCheckup_itemscorestandard(periodType, lowScore, highScore, scoreDesc, color, itemDetail_id) SELECT 'PASS', 18, 37, '', '#00FF59', (select id from bodyCheckup_itemdetail where age=10 and sex='M' and item_id=(select id from bodyCheckup_itemmaster where name='仰卧起坐'));</v>
      </c>
      <c r="R52" t="s">
        <v>0</v>
      </c>
      <c r="S52" t="str">
        <f t="shared" si="20"/>
        <v>INSERT INTO bodyCheckup_itemscorestandard(periodType, lowScore, highScore, scoreDesc, color, itemDetail_id) SELECT 'GOOD', 38, 43, '', '#FF00FF', (select id from bodyCheckup_itemdetail where age=10 and sex='M' and item_id=(select id from bodyCheckup_itemmaster where name='仰卧起坐'));</v>
      </c>
      <c r="T52" t="s">
        <v>0</v>
      </c>
      <c r="U52" t="str">
        <f t="shared" si="21"/>
        <v>INSERT INTO bodyCheckup_itemscorestandard(periodType, lowScore, highScore, scoreDesc, color, itemDetail_id) SELECT 'EXCELLENT', 44, 50, '', '#0026FF', (select id from bodyCheckup_itemdetail where age=10 and sex='M' and item_id=(select id from bodyCheckup_itemmaster where name='仰卧起坐'));</v>
      </c>
      <c r="V52" t="s">
        <v>0</v>
      </c>
    </row>
    <row r="53" spans="1:22" x14ac:dyDescent="0.15">
      <c r="A53" t="s">
        <v>16</v>
      </c>
      <c r="B53">
        <v>10</v>
      </c>
      <c r="C53" t="s">
        <v>26</v>
      </c>
      <c r="D53">
        <v>8</v>
      </c>
      <c r="E53">
        <f t="shared" si="22"/>
        <v>17</v>
      </c>
      <c r="F53">
        <v>18</v>
      </c>
      <c r="G53">
        <f t="shared" si="22"/>
        <v>37</v>
      </c>
      <c r="H53">
        <v>38</v>
      </c>
      <c r="I53">
        <f t="shared" si="18"/>
        <v>43</v>
      </c>
      <c r="J53">
        <v>44</v>
      </c>
      <c r="K53">
        <v>48</v>
      </c>
      <c r="M53" t="str">
        <f t="shared" si="3"/>
        <v>insert into bodyCheckup_itemdetail (item_id, age, sex, staDate, endDate, value) select id, 10, 'F', date('now'), '2999-12-31', 0 from bodyCheckup_itemmaster where name='仰卧起坐';</v>
      </c>
      <c r="N53" t="s">
        <v>172</v>
      </c>
      <c r="O53" t="str">
        <f t="shared" si="4"/>
        <v>INSERT INTO bodyCheckup_itemscorestandard(periodType, lowScore, highScore, scoreDesc, color, itemDetail_id) SELECT 'FAILED', 8, 17, '', '#FF001A', (select id from bodyCheckup_itemdetail where age=10 and sex='F' and item_id=(select id from bodyCheckup_itemmaster where name='仰卧起坐'));</v>
      </c>
      <c r="P53" t="s">
        <v>0</v>
      </c>
      <c r="Q53" t="str">
        <f t="shared" si="19"/>
        <v>INSERT INTO bodyCheckup_itemscorestandard(periodType, lowScore, highScore, scoreDesc, color, itemDetail_id) SELECT 'PASS', 18, 37, '', '#00FF59', (select id from bodyCheckup_itemdetail where age=10 and sex='F' and item_id=(select id from bodyCheckup_itemmaster where name='仰卧起坐'));</v>
      </c>
      <c r="R53" t="s">
        <v>0</v>
      </c>
      <c r="S53" t="str">
        <f t="shared" si="20"/>
        <v>INSERT INTO bodyCheckup_itemscorestandard(periodType, lowScore, highScore, scoreDesc, color, itemDetail_id) SELECT 'GOOD', 38, 43, '', '#FF00FF', (select id from bodyCheckup_itemdetail where age=10 and sex='F' and item_id=(select id from bodyCheckup_itemmaster where name='仰卧起坐'));</v>
      </c>
      <c r="T53" t="s">
        <v>0</v>
      </c>
      <c r="U53" t="str">
        <f t="shared" si="21"/>
        <v>INSERT INTO bodyCheckup_itemscorestandard(periodType, lowScore, highScore, scoreDesc, color, itemDetail_id) SELECT 'EXCELLENT', 44, 48, '', '#0026FF', (select id from bodyCheckup_itemdetail where age=10 and sex='F' and item_id=(select id from bodyCheckup_itemmaster where name='仰卧起坐'));</v>
      </c>
      <c r="V53" t="s">
        <v>0</v>
      </c>
    </row>
    <row r="54" spans="1:22" x14ac:dyDescent="0.15">
      <c r="A54" t="s">
        <v>16</v>
      </c>
      <c r="B54">
        <v>11</v>
      </c>
      <c r="C54" t="s">
        <v>18</v>
      </c>
      <c r="D54">
        <v>9</v>
      </c>
      <c r="E54">
        <f t="shared" si="22"/>
        <v>18</v>
      </c>
      <c r="F54">
        <v>19</v>
      </c>
      <c r="G54">
        <f t="shared" si="22"/>
        <v>38</v>
      </c>
      <c r="H54">
        <v>39</v>
      </c>
      <c r="I54">
        <f t="shared" si="18"/>
        <v>44</v>
      </c>
      <c r="J54">
        <v>45</v>
      </c>
      <c r="K54">
        <v>51</v>
      </c>
      <c r="M54" t="str">
        <f t="shared" si="3"/>
        <v>insert into bodyCheckup_itemdetail (item_id, age, sex, staDate, endDate, value) select id, 11, 'M', date('now'), '2999-12-31', 0 from bodyCheckup_itemmaster where name='仰卧起坐';</v>
      </c>
      <c r="N54" t="s">
        <v>172</v>
      </c>
      <c r="O54" t="str">
        <f t="shared" si="4"/>
        <v>INSERT INTO bodyCheckup_itemscorestandard(periodType, lowScore, highScore, scoreDesc, color, itemDetail_id) SELECT 'FAILED', 9, 18, '', '#FF001A', (select id from bodyCheckup_itemdetail where age=11 and sex='M' and item_id=(select id from bodyCheckup_itemmaster where name='仰卧起坐'));</v>
      </c>
      <c r="P54" t="s">
        <v>0</v>
      </c>
      <c r="Q54" t="str">
        <f t="shared" si="19"/>
        <v>INSERT INTO bodyCheckup_itemscorestandard(periodType, lowScore, highScore, scoreDesc, color, itemDetail_id) SELECT 'PASS', 19, 38, '', '#00FF59', (select id from bodyCheckup_itemdetail where age=11 and sex='M' and item_id=(select id from bodyCheckup_itemmaster where name='仰卧起坐'));</v>
      </c>
      <c r="R54" t="s">
        <v>0</v>
      </c>
      <c r="S54" t="str">
        <f t="shared" si="20"/>
        <v>INSERT INTO bodyCheckup_itemscorestandard(periodType, lowScore, highScore, scoreDesc, color, itemDetail_id) SELECT 'GOOD', 39, 44, '', '#FF00FF', (select id from bodyCheckup_itemdetail where age=11 and sex='M' and item_id=(select id from bodyCheckup_itemmaster where name='仰卧起坐'));</v>
      </c>
      <c r="T54" t="s">
        <v>0</v>
      </c>
      <c r="U54" t="str">
        <f t="shared" si="21"/>
        <v>INSERT INTO bodyCheckup_itemscorestandard(periodType, lowScore, highScore, scoreDesc, color, itemDetail_id) SELECT 'EXCELLENT', 45, 51, '', '#0026FF', (select id from bodyCheckup_itemdetail where age=11 and sex='M' and item_id=(select id from bodyCheckup_itemmaster where name='仰卧起坐'));</v>
      </c>
      <c r="V54" t="s">
        <v>0</v>
      </c>
    </row>
    <row r="55" spans="1:22" x14ac:dyDescent="0.15">
      <c r="A55" t="s">
        <v>16</v>
      </c>
      <c r="B55">
        <v>11</v>
      </c>
      <c r="C55" t="s">
        <v>26</v>
      </c>
      <c r="D55">
        <v>9</v>
      </c>
      <c r="E55">
        <f t="shared" si="22"/>
        <v>18</v>
      </c>
      <c r="F55">
        <v>19</v>
      </c>
      <c r="G55">
        <f t="shared" si="22"/>
        <v>38</v>
      </c>
      <c r="H55">
        <v>39</v>
      </c>
      <c r="I55">
        <f t="shared" si="18"/>
        <v>44</v>
      </c>
      <c r="J55">
        <v>45</v>
      </c>
      <c r="K55">
        <v>49</v>
      </c>
      <c r="M55" t="str">
        <f t="shared" si="3"/>
        <v>insert into bodyCheckup_itemdetail (item_id, age, sex, staDate, endDate, value) select id, 11, 'F', date('now'), '2999-12-31', 0 from bodyCheckup_itemmaster where name='仰卧起坐';</v>
      </c>
      <c r="N55" t="s">
        <v>172</v>
      </c>
      <c r="O55" t="str">
        <f t="shared" si="4"/>
        <v>INSERT INTO bodyCheckup_itemscorestandard(periodType, lowScore, highScore, scoreDesc, color, itemDetail_id) SELECT 'FAILED', 9, 18, '', '#FF001A', (select id from bodyCheckup_itemdetail where age=11 and sex='F' and item_id=(select id from bodyCheckup_itemmaster where name='仰卧起坐'));</v>
      </c>
      <c r="P55" t="s">
        <v>0</v>
      </c>
      <c r="Q55" t="str">
        <f t="shared" si="19"/>
        <v>INSERT INTO bodyCheckup_itemscorestandard(periodType, lowScore, highScore, scoreDesc, color, itemDetail_id) SELECT 'PASS', 19, 38, '', '#00FF59', (select id from bodyCheckup_itemdetail where age=11 and sex='F' and item_id=(select id from bodyCheckup_itemmaster where name='仰卧起坐'));</v>
      </c>
      <c r="R55" t="s">
        <v>0</v>
      </c>
      <c r="S55" t="str">
        <f t="shared" si="20"/>
        <v>INSERT INTO bodyCheckup_itemscorestandard(periodType, lowScore, highScore, scoreDesc, color, itemDetail_id) SELECT 'GOOD', 39, 44, '', '#FF00FF', (select id from bodyCheckup_itemdetail where age=11 and sex='F' and item_id=(select id from bodyCheckup_itemmaster where name='仰卧起坐'));</v>
      </c>
      <c r="T55" t="s">
        <v>0</v>
      </c>
      <c r="U55" t="str">
        <f t="shared" si="21"/>
        <v>INSERT INTO bodyCheckup_itemscorestandard(periodType, lowScore, highScore, scoreDesc, color, itemDetail_id) SELECT 'EXCELLENT', 45, 49, '', '#0026FF', (select id from bodyCheckup_itemdetail where age=11 and sex='F' and item_id=(select id from bodyCheckup_itemmaster where name='仰卧起坐'));</v>
      </c>
      <c r="V55" t="s">
        <v>0</v>
      </c>
    </row>
    <row r="56" spans="1:22" x14ac:dyDescent="0.15">
      <c r="N56" t="s">
        <v>172</v>
      </c>
      <c r="P56" t="s">
        <v>0</v>
      </c>
      <c r="R56" t="s">
        <v>0</v>
      </c>
      <c r="T56" t="s">
        <v>0</v>
      </c>
      <c r="V56" t="s">
        <v>0</v>
      </c>
    </row>
    <row r="57" spans="1:22" x14ac:dyDescent="0.15">
      <c r="N57" t="s">
        <v>172</v>
      </c>
      <c r="P57" t="s">
        <v>0</v>
      </c>
      <c r="R57" t="s">
        <v>0</v>
      </c>
      <c r="T57" t="s">
        <v>0</v>
      </c>
      <c r="V57" t="s">
        <v>0</v>
      </c>
    </row>
    <row r="58" spans="1:22" x14ac:dyDescent="0.15">
      <c r="A58" t="s">
        <v>52</v>
      </c>
      <c r="B58">
        <v>4</v>
      </c>
      <c r="C58" t="s">
        <v>18</v>
      </c>
      <c r="D58">
        <v>12.4</v>
      </c>
      <c r="E58">
        <v>10.199999999999999</v>
      </c>
      <c r="F58">
        <v>10.1</v>
      </c>
      <c r="G58">
        <v>8.6</v>
      </c>
      <c r="H58">
        <v>8.5</v>
      </c>
      <c r="I58">
        <v>7.7</v>
      </c>
      <c r="J58">
        <v>7.6</v>
      </c>
      <c r="K58">
        <v>6.9</v>
      </c>
      <c r="M58" t="str">
        <f t="shared" si="3"/>
        <v>insert into bodyCheckup_itemdetail (item_id, age, sex, staDate, endDate, value) select id, 4, 'M', date('now'), '2999-12-31', 0 from bodyCheckup_itemmaster where name='10米折返跑';</v>
      </c>
      <c r="N58" t="s">
        <v>172</v>
      </c>
      <c r="O58" t="str">
        <f t="shared" si="4"/>
        <v>INSERT INTO bodyCheckup_itemscorestandard(periodType, lowScore, highScore, scoreDesc, color, itemDetail_id) SELECT 'FAILED', 12.4, 10.2, '', '#FF001A', (select id from bodyCheckup_itemdetail where age=4 and sex='M' and item_id=(select id from bodyCheckup_itemmaster where name='10米折返跑'));</v>
      </c>
      <c r="P58" t="s">
        <v>0</v>
      </c>
      <c r="Q58" t="str">
        <f>"INSERT INTO bodyCheckup_itemscorestandard(periodType, lowScore, highScore, scoreDesc, color, itemDetail_id) SELECT '"&amp;F$1&amp;"', "&amp;F58&amp;", "&amp;G58&amp;", '', '"&amp;G$1&amp;"', (select id from bodyCheckup_itemdetail where age="&amp;$B58&amp;" and sex='"&amp;IF($C58="男", "M", "F")&amp;"' and item_id=(select id from bodyCheckup_itemmaster where name='"&amp;$A58&amp;"'));"</f>
        <v>INSERT INTO bodyCheckup_itemscorestandard(periodType, lowScore, highScore, scoreDesc, color, itemDetail_id) SELECT 'PASS', 10.1, 8.6, '', '#00FF59', (select id from bodyCheckup_itemdetail where age=4 and sex='M' and item_id=(select id from bodyCheckup_itemmaster where name='10米折返跑'));</v>
      </c>
      <c r="R58" t="s">
        <v>0</v>
      </c>
      <c r="S58" t="str">
        <f>"INSERT INTO bodyCheckup_itemscorestandard(periodType, lowScore, highScore, scoreDesc, color, itemDetail_id) SELECT '"&amp;H$1&amp;"', "&amp;H58&amp;", "&amp;I58&amp;", '', '"&amp;I$1&amp;"', (select id from bodyCheckup_itemdetail where age="&amp;$B58&amp;" and sex='"&amp;IF($C58="男", "M", "F")&amp;"' and item_id=(select id from bodyCheckup_itemmaster where name='"&amp;$A58&amp;"'));"</f>
        <v>INSERT INTO bodyCheckup_itemscorestandard(periodType, lowScore, highScore, scoreDesc, color, itemDetail_id) SELECT 'GOOD', 8.5, 7.7, '', '#FF00FF', (select id from bodyCheckup_itemdetail where age=4 and sex='M' and item_id=(select id from bodyCheckup_itemmaster where name='10米折返跑'));</v>
      </c>
      <c r="T58" t="s">
        <v>0</v>
      </c>
      <c r="U58" t="str">
        <f>"INSERT INTO bodyCheckup_itemscorestandard(periodType, lowScore, highScore, scoreDesc, color, itemDetail_id) SELECT '"&amp;J$1&amp;"', "&amp;J58&amp;", "&amp;K58&amp;", '', '"&amp;K$1&amp;"', (select id from bodyCheckup_itemdetail where age="&amp;$B58&amp;" and sex='"&amp;IF($C58="男", "M", "F")&amp;"' and item_id=(select id from bodyCheckup_itemmaster where name='"&amp;$A58&amp;"'));"</f>
        <v>INSERT INTO bodyCheckup_itemscorestandard(periodType, lowScore, highScore, scoreDesc, color, itemDetail_id) SELECT 'EXCELLENT', 7.6, 6.9, '', '#0026FF', (select id from bodyCheckup_itemdetail where age=4 and sex='M' and item_id=(select id from bodyCheckup_itemmaster where name='10米折返跑'));</v>
      </c>
      <c r="V58" t="s">
        <v>0</v>
      </c>
    </row>
    <row r="59" spans="1:22" x14ac:dyDescent="0.15">
      <c r="A59" t="s">
        <v>52</v>
      </c>
      <c r="B59">
        <v>4</v>
      </c>
      <c r="C59" t="s">
        <v>26</v>
      </c>
      <c r="D59">
        <v>13.2</v>
      </c>
      <c r="E59">
        <v>10.9</v>
      </c>
      <c r="F59">
        <v>10.8</v>
      </c>
      <c r="G59">
        <v>9.1</v>
      </c>
      <c r="H59">
        <v>9</v>
      </c>
      <c r="I59">
        <v>8.1</v>
      </c>
      <c r="J59">
        <v>8</v>
      </c>
      <c r="K59">
        <v>7.2</v>
      </c>
      <c r="M59" t="str">
        <f t="shared" si="3"/>
        <v>insert into bodyCheckup_itemdetail (item_id, age, sex, staDate, endDate, value) select id, 4, 'F', date('now'), '2999-12-31', 0 from bodyCheckup_itemmaster where name='10米折返跑';</v>
      </c>
      <c r="N59" t="s">
        <v>172</v>
      </c>
      <c r="O59" t="str">
        <f t="shared" si="4"/>
        <v>INSERT INTO bodyCheckup_itemscorestandard(periodType, lowScore, highScore, scoreDesc, color, itemDetail_id) SELECT 'FAILED', 13.2, 10.9, '', '#FF001A', (select id from bodyCheckup_itemdetail where age=4 and sex='F' and item_id=(select id from bodyCheckup_itemmaster where name='10米折返跑'));</v>
      </c>
      <c r="P59" t="s">
        <v>0</v>
      </c>
      <c r="Q59" t="str">
        <f>"INSERT INTO bodyCheckup_itemscorestandard(periodType, lowScore, highScore, scoreDesc, color, itemDetail_id) SELECT '"&amp;F$1&amp;"', "&amp;F59&amp;", "&amp;G59&amp;", '', '"&amp;G$1&amp;"', (select id from bodyCheckup_itemdetail where age="&amp;$B59&amp;" and sex='"&amp;IF($C59="男", "M", "F")&amp;"' and item_id=(select id from bodyCheckup_itemmaster where name='"&amp;$A59&amp;"'));"</f>
        <v>INSERT INTO bodyCheckup_itemscorestandard(periodType, lowScore, highScore, scoreDesc, color, itemDetail_id) SELECT 'PASS', 10.8, 9.1, '', '#00FF59', (select id from bodyCheckup_itemdetail where age=4 and sex='F' and item_id=(select id from bodyCheckup_itemmaster where name='10米折返跑'));</v>
      </c>
      <c r="R59" t="s">
        <v>0</v>
      </c>
      <c r="S59" t="str">
        <f>"INSERT INTO bodyCheckup_itemscorestandard(periodType, lowScore, highScore, scoreDesc, color, itemDetail_id) SELECT '"&amp;H$1&amp;"', "&amp;H59&amp;", "&amp;I59&amp;", '', '"&amp;I$1&amp;"', (select id from bodyCheckup_itemdetail where age="&amp;$B59&amp;" and sex='"&amp;IF($C59="男", "M", "F")&amp;"' and item_id=(select id from bodyCheckup_itemmaster where name='"&amp;$A59&amp;"'));"</f>
        <v>INSERT INTO bodyCheckup_itemscorestandard(periodType, lowScore, highScore, scoreDesc, color, itemDetail_id) SELECT 'GOOD', 9, 8.1, '', '#FF00FF', (select id from bodyCheckup_itemdetail where age=4 and sex='F' and item_id=(select id from bodyCheckup_itemmaster where name='10米折返跑'));</v>
      </c>
      <c r="T59" t="s">
        <v>0</v>
      </c>
      <c r="U59" t="str">
        <f>"INSERT INTO bodyCheckup_itemscorestandard(periodType, lowScore, highScore, scoreDesc, color, itemDetail_id) SELECT '"&amp;J$1&amp;"', "&amp;J59&amp;", "&amp;K59&amp;", '', '"&amp;K$1&amp;"', (select id from bodyCheckup_itemdetail where age="&amp;$B59&amp;" and sex='"&amp;IF($C59="男", "M", "F")&amp;"' and item_id=(select id from bodyCheckup_itemmaster where name='"&amp;$A59&amp;"'));"</f>
        <v>INSERT INTO bodyCheckup_itemscorestandard(periodType, lowScore, highScore, scoreDesc, color, itemDetail_id) SELECT 'EXCELLENT', 8, 7.2, '', '#0026FF', (select id from bodyCheckup_itemdetail where age=4 and sex='F' and item_id=(select id from bodyCheckup_itemmaster where name='10米折返跑'));</v>
      </c>
      <c r="V59" t="s">
        <v>0</v>
      </c>
    </row>
    <row r="60" spans="1:22" x14ac:dyDescent="0.15">
      <c r="A60" t="s">
        <v>52</v>
      </c>
      <c r="B60">
        <v>5</v>
      </c>
      <c r="C60" t="s">
        <v>18</v>
      </c>
      <c r="D60">
        <v>10.3</v>
      </c>
      <c r="E60">
        <v>9</v>
      </c>
      <c r="F60">
        <v>8.9</v>
      </c>
      <c r="G60">
        <v>7.7</v>
      </c>
      <c r="H60">
        <v>7.6</v>
      </c>
      <c r="I60">
        <v>7</v>
      </c>
      <c r="J60">
        <v>6.9</v>
      </c>
      <c r="K60">
        <v>6.4</v>
      </c>
      <c r="M60" t="str">
        <f t="shared" si="3"/>
        <v>insert into bodyCheckup_itemdetail (item_id, age, sex, staDate, endDate, value) select id, 5, 'M', date('now'), '2999-12-31', 0 from bodyCheckup_itemmaster where name='10米折返跑';</v>
      </c>
      <c r="N60" t="s">
        <v>172</v>
      </c>
      <c r="O60" t="str">
        <f t="shared" si="4"/>
        <v>INSERT INTO bodyCheckup_itemscorestandard(periodType, lowScore, highScore, scoreDesc, color, itemDetail_id) SELECT 'FAILED', 10.3, 9, '', '#FF001A', (select id from bodyCheckup_itemdetail where age=5 and sex='M' and item_id=(select id from bodyCheckup_itemmaster where name='10米折返跑'));</v>
      </c>
      <c r="P60" t="s">
        <v>0</v>
      </c>
      <c r="Q60" t="str">
        <f>"INSERT INTO bodyCheckup_itemscorestandard(periodType, lowScore, highScore, scoreDesc, color, itemDetail_id) SELECT '"&amp;F$1&amp;"', "&amp;F60&amp;", "&amp;G60&amp;", '', '"&amp;G$1&amp;"', (select id from bodyCheckup_itemdetail where age="&amp;$B60&amp;" and sex='"&amp;IF($C60="男", "M", "F")&amp;"' and item_id=(select id from bodyCheckup_itemmaster where name='"&amp;$A60&amp;"'));"</f>
        <v>INSERT INTO bodyCheckup_itemscorestandard(periodType, lowScore, highScore, scoreDesc, color, itemDetail_id) SELECT 'PASS', 8.9, 7.7, '', '#00FF59', (select id from bodyCheckup_itemdetail where age=5 and sex='M' and item_id=(select id from bodyCheckup_itemmaster where name='10米折返跑'));</v>
      </c>
      <c r="R60" t="s">
        <v>0</v>
      </c>
      <c r="S60" t="str">
        <f>"INSERT INTO bodyCheckup_itemscorestandard(periodType, lowScore, highScore, scoreDesc, color, itemDetail_id) SELECT '"&amp;H$1&amp;"', "&amp;H60&amp;", "&amp;I60&amp;", '', '"&amp;I$1&amp;"', (select id from bodyCheckup_itemdetail where age="&amp;$B60&amp;" and sex='"&amp;IF($C60="男", "M", "F")&amp;"' and item_id=(select id from bodyCheckup_itemmaster where name='"&amp;$A60&amp;"'));"</f>
        <v>INSERT INTO bodyCheckup_itemscorestandard(periodType, lowScore, highScore, scoreDesc, color, itemDetail_id) SELECT 'GOOD', 7.6, 7, '', '#FF00FF', (select id from bodyCheckup_itemdetail where age=5 and sex='M' and item_id=(select id from bodyCheckup_itemmaster where name='10米折返跑'));</v>
      </c>
      <c r="T60" t="s">
        <v>0</v>
      </c>
      <c r="U60" t="str">
        <f>"INSERT INTO bodyCheckup_itemscorestandard(periodType, lowScore, highScore, scoreDesc, color, itemDetail_id) SELECT '"&amp;J$1&amp;"', "&amp;J60&amp;", "&amp;K60&amp;", '', '"&amp;K$1&amp;"', (select id from bodyCheckup_itemdetail where age="&amp;$B60&amp;" and sex='"&amp;IF($C60="男", "M", "F")&amp;"' and item_id=(select id from bodyCheckup_itemmaster where name='"&amp;$A60&amp;"'));"</f>
        <v>INSERT INTO bodyCheckup_itemscorestandard(periodType, lowScore, highScore, scoreDesc, color, itemDetail_id) SELECT 'EXCELLENT', 6.9, 6.4, '', '#0026FF', (select id from bodyCheckup_itemdetail where age=5 and sex='M' and item_id=(select id from bodyCheckup_itemmaster where name='10米折返跑'));</v>
      </c>
      <c r="V60" t="s">
        <v>0</v>
      </c>
    </row>
    <row r="61" spans="1:22" x14ac:dyDescent="0.15">
      <c r="A61" t="s">
        <v>52</v>
      </c>
      <c r="B61">
        <v>5</v>
      </c>
      <c r="C61" t="s">
        <v>26</v>
      </c>
      <c r="D61">
        <v>11.2</v>
      </c>
      <c r="E61">
        <v>9.6999999999999993</v>
      </c>
      <c r="F61">
        <v>9.6</v>
      </c>
      <c r="G61">
        <v>8.1</v>
      </c>
      <c r="H61">
        <v>8</v>
      </c>
      <c r="I61">
        <v>7.3</v>
      </c>
      <c r="J61">
        <v>7.2</v>
      </c>
      <c r="K61">
        <v>6.7</v>
      </c>
      <c r="M61" t="str">
        <f t="shared" si="3"/>
        <v>insert into bodyCheckup_itemdetail (item_id, age, sex, staDate, endDate, value) select id, 5, 'F', date('now'), '2999-12-31', 0 from bodyCheckup_itemmaster where name='10米折返跑';</v>
      </c>
      <c r="N61" t="s">
        <v>172</v>
      </c>
      <c r="O61" t="str">
        <f t="shared" si="4"/>
        <v>INSERT INTO bodyCheckup_itemscorestandard(periodType, lowScore, highScore, scoreDesc, color, itemDetail_id) SELECT 'FAILED', 11.2, 9.7, '', '#FF001A', (select id from bodyCheckup_itemdetail where age=5 and sex='F' and item_id=(select id from bodyCheckup_itemmaster where name='10米折返跑'));</v>
      </c>
      <c r="P61" t="s">
        <v>0</v>
      </c>
      <c r="Q61" t="str">
        <f>"INSERT INTO bodyCheckup_itemscorestandard(periodType, lowScore, highScore, scoreDesc, color, itemDetail_id) SELECT '"&amp;F$1&amp;"', "&amp;F61&amp;", "&amp;G61&amp;", '', '"&amp;G$1&amp;"', (select id from bodyCheckup_itemdetail where age="&amp;$B61&amp;" and sex='"&amp;IF($C61="男", "M", "F")&amp;"' and item_id=(select id from bodyCheckup_itemmaster where name='"&amp;$A61&amp;"'));"</f>
        <v>INSERT INTO bodyCheckup_itemscorestandard(periodType, lowScore, highScore, scoreDesc, color, itemDetail_id) SELECT 'PASS', 9.6, 8.1, '', '#00FF59', (select id from bodyCheckup_itemdetail where age=5 and sex='F' and item_id=(select id from bodyCheckup_itemmaster where name='10米折返跑'));</v>
      </c>
      <c r="R61" t="s">
        <v>0</v>
      </c>
      <c r="S61" t="str">
        <f>"INSERT INTO bodyCheckup_itemscorestandard(periodType, lowScore, highScore, scoreDesc, color, itemDetail_id) SELECT '"&amp;H$1&amp;"', "&amp;H61&amp;", "&amp;I61&amp;", '', '"&amp;I$1&amp;"', (select id from bodyCheckup_itemdetail where age="&amp;$B61&amp;" and sex='"&amp;IF($C61="男", "M", "F")&amp;"' and item_id=(select id from bodyCheckup_itemmaster where name='"&amp;$A61&amp;"'));"</f>
        <v>INSERT INTO bodyCheckup_itemscorestandard(periodType, lowScore, highScore, scoreDesc, color, itemDetail_id) SELECT 'GOOD', 8, 7.3, '', '#FF00FF', (select id from bodyCheckup_itemdetail where age=5 and sex='F' and item_id=(select id from bodyCheckup_itemmaster where name='10米折返跑'));</v>
      </c>
      <c r="T61" t="s">
        <v>0</v>
      </c>
      <c r="U61" t="str">
        <f>"INSERT INTO bodyCheckup_itemscorestandard(periodType, lowScore, highScore, scoreDesc, color, itemDetail_id) SELECT '"&amp;J$1&amp;"', "&amp;J61&amp;", "&amp;K61&amp;", '', '"&amp;K$1&amp;"', (select id from bodyCheckup_itemdetail where age="&amp;$B61&amp;" and sex='"&amp;IF($C61="男", "M", "F")&amp;"' and item_id=(select id from bodyCheckup_itemmaster where name='"&amp;$A61&amp;"'));"</f>
        <v>INSERT INTO bodyCheckup_itemscorestandard(periodType, lowScore, highScore, scoreDesc, color, itemDetail_id) SELECT 'EXCELLENT', 7.2, 6.7, '', '#0026FF', (select id from bodyCheckup_itemdetail where age=5 and sex='F' and item_id=(select id from bodyCheckup_itemmaster where name='10米折返跑'));</v>
      </c>
      <c r="V61" t="s">
        <v>0</v>
      </c>
    </row>
    <row r="62" spans="1:22" x14ac:dyDescent="0.15">
      <c r="N62" t="s">
        <v>172</v>
      </c>
      <c r="P62" t="s">
        <v>0</v>
      </c>
      <c r="R62" t="s">
        <v>0</v>
      </c>
      <c r="T62" t="s">
        <v>0</v>
      </c>
      <c r="V62" t="s">
        <v>0</v>
      </c>
    </row>
    <row r="63" spans="1:22" x14ac:dyDescent="0.15">
      <c r="N63" t="s">
        <v>172</v>
      </c>
      <c r="P63" t="s">
        <v>0</v>
      </c>
      <c r="R63" t="s">
        <v>0</v>
      </c>
      <c r="T63" t="s">
        <v>0</v>
      </c>
      <c r="V63" t="s">
        <v>0</v>
      </c>
    </row>
    <row r="64" spans="1:22" x14ac:dyDescent="0.15">
      <c r="A64" t="s">
        <v>15</v>
      </c>
      <c r="B64">
        <v>4</v>
      </c>
      <c r="C64" t="s">
        <v>18</v>
      </c>
      <c r="D64">
        <v>35</v>
      </c>
      <c r="E64">
        <v>46</v>
      </c>
      <c r="F64">
        <v>47</v>
      </c>
      <c r="G64">
        <v>64</v>
      </c>
      <c r="H64">
        <v>65</v>
      </c>
      <c r="I64">
        <v>79</v>
      </c>
      <c r="J64">
        <v>80</v>
      </c>
      <c r="K64">
        <v>95</v>
      </c>
      <c r="M64" t="str">
        <f t="shared" si="3"/>
        <v>insert into bodyCheckup_itemdetail (item_id, age, sex, staDate, endDate, value) select id, 4, 'M', date('now'), '2999-12-31', 0 from bodyCheckup_itemmaster where name='立定跳远';</v>
      </c>
      <c r="N64" t="s">
        <v>172</v>
      </c>
      <c r="O64" t="str">
        <f t="shared" si="4"/>
        <v>INSERT INTO bodyCheckup_itemscorestandard(periodType, lowScore, highScore, scoreDesc, color, itemDetail_id) SELECT 'FAILED', 35, 46, '', '#FF001A', (select id from bodyCheckup_itemdetail where age=4 and sex='M' and item_id=(select id from bodyCheckup_itemmaster where name='立定跳远'));</v>
      </c>
      <c r="P64" t="s">
        <v>0</v>
      </c>
      <c r="Q64" t="str">
        <f t="shared" ref="Q64:Q69" si="23">"INSERT INTO bodyCheckup_itemscorestandard(periodType, lowScore, highScore, scoreDesc, color, itemDetail_id) SELECT '"&amp;F$1&amp;"', "&amp;F64&amp;", "&amp;G64&amp;", '', '"&amp;G$1&amp;"', (select id from bodyCheckup_itemdetail where age="&amp;$B64&amp;" and sex='"&amp;IF($C64="男", "M", "F")&amp;"' and item_id=(select id from bodyCheckup_itemmaster where name='"&amp;$A64&amp;"'));"</f>
        <v>INSERT INTO bodyCheckup_itemscorestandard(periodType, lowScore, highScore, scoreDesc, color, itemDetail_id) SELECT 'PASS', 47, 64, '', '#00FF59', (select id from bodyCheckup_itemdetail where age=4 and sex='M' and item_id=(select id from bodyCheckup_itemmaster where name='立定跳远'));</v>
      </c>
      <c r="R64" t="s">
        <v>0</v>
      </c>
      <c r="S64" t="str">
        <f t="shared" ref="S64:S69" si="24">"INSERT INTO bodyCheckup_itemscorestandard(periodType, lowScore, highScore, scoreDesc, color, itemDetail_id) SELECT '"&amp;H$1&amp;"', "&amp;H64&amp;", "&amp;I64&amp;", '', '"&amp;I$1&amp;"', (select id from bodyCheckup_itemdetail where age="&amp;$B64&amp;" and sex='"&amp;IF($C64="男", "M", "F")&amp;"' and item_id=(select id from bodyCheckup_itemmaster where name='"&amp;$A64&amp;"'));"</f>
        <v>INSERT INTO bodyCheckup_itemscorestandard(periodType, lowScore, highScore, scoreDesc, color, itemDetail_id) SELECT 'GOOD', 65, 79, '', '#FF00FF', (select id from bodyCheckup_itemdetail where age=4 and sex='M' and item_id=(select id from bodyCheckup_itemmaster where name='立定跳远'));</v>
      </c>
      <c r="T64" t="s">
        <v>0</v>
      </c>
      <c r="U64" t="str">
        <f t="shared" ref="U64:U69" si="25">"INSERT INTO bodyCheckup_itemscorestandard(periodType, lowScore, highScore, scoreDesc, color, itemDetail_id) SELECT '"&amp;J$1&amp;"', "&amp;J64&amp;", "&amp;K64&amp;", '', '"&amp;K$1&amp;"', (select id from bodyCheckup_itemdetail where age="&amp;$B64&amp;" and sex='"&amp;IF($C64="男", "M", "F")&amp;"' and item_id=(select id from bodyCheckup_itemmaster where name='"&amp;$A64&amp;"'));"</f>
        <v>INSERT INTO bodyCheckup_itemscorestandard(periodType, lowScore, highScore, scoreDesc, color, itemDetail_id) SELECT 'EXCELLENT', 80, 95, '', '#0026FF', (select id from bodyCheckup_itemdetail where age=4 and sex='M' and item_id=(select id from bodyCheckup_itemmaster where name='立定跳远'));</v>
      </c>
      <c r="V64" t="s">
        <v>0</v>
      </c>
    </row>
    <row r="65" spans="1:22" x14ac:dyDescent="0.15">
      <c r="A65" t="s">
        <v>15</v>
      </c>
      <c r="B65">
        <v>4</v>
      </c>
      <c r="C65" t="s">
        <v>26</v>
      </c>
      <c r="D65">
        <v>32</v>
      </c>
      <c r="E65">
        <v>43</v>
      </c>
      <c r="F65">
        <v>44</v>
      </c>
      <c r="G65">
        <v>59</v>
      </c>
      <c r="H65">
        <v>60</v>
      </c>
      <c r="I65">
        <v>73</v>
      </c>
      <c r="J65">
        <v>74</v>
      </c>
      <c r="K65">
        <v>89</v>
      </c>
      <c r="M65" t="str">
        <f t="shared" si="3"/>
        <v>insert into bodyCheckup_itemdetail (item_id, age, sex, staDate, endDate, value) select id, 4, 'F', date('now'), '2999-12-31', 0 from bodyCheckup_itemmaster where name='立定跳远';</v>
      </c>
      <c r="N65" t="s">
        <v>172</v>
      </c>
      <c r="O65" t="str">
        <f t="shared" si="4"/>
        <v>INSERT INTO bodyCheckup_itemscorestandard(periodType, lowScore, highScore, scoreDesc, color, itemDetail_id) SELECT 'FAILED', 32, 43, '', '#FF001A', (select id from bodyCheckup_itemdetail where age=4 and sex='F' and item_id=(select id from bodyCheckup_itemmaster where name='立定跳远'));</v>
      </c>
      <c r="P65" t="s">
        <v>0</v>
      </c>
      <c r="Q65" t="str">
        <f t="shared" si="23"/>
        <v>INSERT INTO bodyCheckup_itemscorestandard(periodType, lowScore, highScore, scoreDesc, color, itemDetail_id) SELECT 'PASS', 44, 59, '', '#00FF59', (select id from bodyCheckup_itemdetail where age=4 and sex='F' and item_id=(select id from bodyCheckup_itemmaster where name='立定跳远'));</v>
      </c>
      <c r="R65" t="s">
        <v>0</v>
      </c>
      <c r="S65" t="str">
        <f t="shared" si="24"/>
        <v>INSERT INTO bodyCheckup_itemscorestandard(periodType, lowScore, highScore, scoreDesc, color, itemDetail_id) SELECT 'GOOD', 60, 73, '', '#FF00FF', (select id from bodyCheckup_itemdetail where age=4 and sex='F' and item_id=(select id from bodyCheckup_itemmaster where name='立定跳远'));</v>
      </c>
      <c r="T65" t="s">
        <v>0</v>
      </c>
      <c r="U65" t="str">
        <f t="shared" si="25"/>
        <v>INSERT INTO bodyCheckup_itemscorestandard(periodType, lowScore, highScore, scoreDesc, color, itemDetail_id) SELECT 'EXCELLENT', 74, 89, '', '#0026FF', (select id from bodyCheckup_itemdetail where age=4 and sex='F' and item_id=(select id from bodyCheckup_itemmaster where name='立定跳远'));</v>
      </c>
      <c r="V65" t="s">
        <v>0</v>
      </c>
    </row>
    <row r="66" spans="1:22" x14ac:dyDescent="0.15">
      <c r="A66" t="s">
        <v>15</v>
      </c>
      <c r="B66">
        <v>5</v>
      </c>
      <c r="C66" t="s">
        <v>18</v>
      </c>
      <c r="D66">
        <v>50</v>
      </c>
      <c r="E66">
        <v>64</v>
      </c>
      <c r="F66">
        <v>65</v>
      </c>
      <c r="G66">
        <v>79</v>
      </c>
      <c r="H66">
        <v>80</v>
      </c>
      <c r="I66">
        <v>95</v>
      </c>
      <c r="J66">
        <v>96</v>
      </c>
      <c r="K66">
        <v>100</v>
      </c>
      <c r="M66" t="str">
        <f t="shared" si="3"/>
        <v>insert into bodyCheckup_itemdetail (item_id, age, sex, staDate, endDate, value) select id, 5, 'M', date('now'), '2999-12-31', 0 from bodyCheckup_itemmaster where name='立定跳远';</v>
      </c>
      <c r="N66" t="s">
        <v>172</v>
      </c>
      <c r="O66" t="str">
        <f t="shared" si="4"/>
        <v>INSERT INTO bodyCheckup_itemscorestandard(periodType, lowScore, highScore, scoreDesc, color, itemDetail_id) SELECT 'FAILED', 50, 64, '', '#FF001A', (select id from bodyCheckup_itemdetail where age=5 and sex='M' and item_id=(select id from bodyCheckup_itemmaster where name='立定跳远'));</v>
      </c>
      <c r="P66" t="s">
        <v>0</v>
      </c>
      <c r="Q66" t="str">
        <f t="shared" si="23"/>
        <v>INSERT INTO bodyCheckup_itemscorestandard(periodType, lowScore, highScore, scoreDesc, color, itemDetail_id) SELECT 'PASS', 65, 79, '', '#00FF59', (select id from bodyCheckup_itemdetail where age=5 and sex='M' and item_id=(select id from bodyCheckup_itemmaster where name='立定跳远'));</v>
      </c>
      <c r="R66" t="s">
        <v>0</v>
      </c>
      <c r="S66" t="str">
        <f t="shared" si="24"/>
        <v>INSERT INTO bodyCheckup_itemscorestandard(periodType, lowScore, highScore, scoreDesc, color, itemDetail_id) SELECT 'GOOD', 80, 95, '', '#FF00FF', (select id from bodyCheckup_itemdetail where age=5 and sex='M' and item_id=(select id from bodyCheckup_itemmaster where name='立定跳远'));</v>
      </c>
      <c r="T66" t="s">
        <v>0</v>
      </c>
      <c r="U66" t="str">
        <f t="shared" si="25"/>
        <v>INSERT INTO bodyCheckup_itemscorestandard(periodType, lowScore, highScore, scoreDesc, color, itemDetail_id) SELECT 'EXCELLENT', 96, 100, '', '#0026FF', (select id from bodyCheckup_itemdetail where age=5 and sex='M' and item_id=(select id from bodyCheckup_itemmaster where name='立定跳远'));</v>
      </c>
      <c r="V66" t="s">
        <v>0</v>
      </c>
    </row>
    <row r="67" spans="1:22" x14ac:dyDescent="0.15">
      <c r="A67" t="s">
        <v>15</v>
      </c>
      <c r="B67">
        <v>5</v>
      </c>
      <c r="C67" t="s">
        <v>26</v>
      </c>
      <c r="D67">
        <v>50</v>
      </c>
      <c r="E67">
        <v>59</v>
      </c>
      <c r="F67">
        <v>60</v>
      </c>
      <c r="G67">
        <v>74</v>
      </c>
      <c r="H67">
        <v>75</v>
      </c>
      <c r="I67">
        <v>88</v>
      </c>
      <c r="J67">
        <v>89</v>
      </c>
      <c r="K67">
        <v>102</v>
      </c>
      <c r="M67" t="str">
        <f t="shared" si="3"/>
        <v>insert into bodyCheckup_itemdetail (item_id, age, sex, staDate, endDate, value) select id, 5, 'F', date('now'), '2999-12-31', 0 from bodyCheckup_itemmaster where name='立定跳远';</v>
      </c>
      <c r="N67" t="s">
        <v>172</v>
      </c>
      <c r="O67" t="str">
        <f t="shared" si="4"/>
        <v>INSERT INTO bodyCheckup_itemscorestandard(periodType, lowScore, highScore, scoreDesc, color, itemDetail_id) SELECT 'FAILED', 50, 59, '', '#FF001A', (select id from bodyCheckup_itemdetail where age=5 and sex='F' and item_id=(select id from bodyCheckup_itemmaster where name='立定跳远'));</v>
      </c>
      <c r="P67" t="s">
        <v>0</v>
      </c>
      <c r="Q67" t="str">
        <f t="shared" si="23"/>
        <v>INSERT INTO bodyCheckup_itemscorestandard(periodType, lowScore, highScore, scoreDesc, color, itemDetail_id) SELECT 'PASS', 60, 74, '', '#00FF59', (select id from bodyCheckup_itemdetail where age=5 and sex='F' and item_id=(select id from bodyCheckup_itemmaster where name='立定跳远'));</v>
      </c>
      <c r="R67" t="s">
        <v>0</v>
      </c>
      <c r="S67" t="str">
        <f t="shared" si="24"/>
        <v>INSERT INTO bodyCheckup_itemscorestandard(periodType, lowScore, highScore, scoreDesc, color, itemDetail_id) SELECT 'GOOD', 75, 88, '', '#FF00FF', (select id from bodyCheckup_itemdetail where age=5 and sex='F' and item_id=(select id from bodyCheckup_itemmaster where name='立定跳远'));</v>
      </c>
      <c r="T67" t="s">
        <v>0</v>
      </c>
      <c r="U67" t="str">
        <f t="shared" si="25"/>
        <v>INSERT INTO bodyCheckup_itemscorestandard(periodType, lowScore, highScore, scoreDesc, color, itemDetail_id) SELECT 'EXCELLENT', 89, 102, '', '#0026FF', (select id from bodyCheckup_itemdetail where age=5 and sex='F' and item_id=(select id from bodyCheckup_itemmaster where name='立定跳远'));</v>
      </c>
      <c r="V67" t="s">
        <v>0</v>
      </c>
    </row>
    <row r="68" spans="1:22" x14ac:dyDescent="0.15">
      <c r="A68" t="s">
        <v>15</v>
      </c>
      <c r="B68">
        <v>6</v>
      </c>
      <c r="C68" t="s">
        <v>18</v>
      </c>
      <c r="D68">
        <v>61</v>
      </c>
      <c r="E68">
        <v>78</v>
      </c>
      <c r="F68">
        <v>79</v>
      </c>
      <c r="G68">
        <v>94</v>
      </c>
      <c r="H68">
        <v>95</v>
      </c>
      <c r="I68">
        <v>110</v>
      </c>
      <c r="J68">
        <v>111</v>
      </c>
      <c r="K68">
        <v>127</v>
      </c>
      <c r="M68" t="str">
        <f t="shared" ref="M68:M91" si="26">"insert into bodyCheckup_itemdetail (item_id, age, sex, staDate, endDate, value) select id, "&amp;B68&amp;", "&amp;IF(C68="男", "'M'", "'F'")&amp;", date('now'), '2999-12-31', 0 from bodyCheckup_itemmaster where name='"&amp;TRIM(A68)&amp;"';"</f>
        <v>insert into bodyCheckup_itemdetail (item_id, age, sex, staDate, endDate, value) select id, 6, 'M', date('now'), '2999-12-31', 0 from bodyCheckup_itemmaster where name='立定跳远';</v>
      </c>
      <c r="N68" t="s">
        <v>172</v>
      </c>
      <c r="O68" t="str">
        <f t="shared" ref="O68:O75" si="27">"INSERT INTO bodyCheckup_itemscorestandard(periodType, lowScore, highScore, scoreDesc, color, itemDetail_id) SELECT '"&amp;D$1&amp;"', "&amp;D68&amp;", "&amp;E68&amp;", '', '"&amp;E$1&amp;"', (select id from bodyCheckup_itemdetail where age="&amp;$B68&amp;" and sex='"&amp;IF($C68="男", "M", "F")&amp;"' and item_id=(select id from bodyCheckup_itemmaster where name='"&amp;$A68&amp;"'));"</f>
        <v>INSERT INTO bodyCheckup_itemscorestandard(periodType, lowScore, highScore, scoreDesc, color, itemDetail_id) SELECT 'FAILED', 61, 78, '', '#FF001A', (select id from bodyCheckup_itemdetail where age=6 and sex='M' and item_id=(select id from bodyCheckup_itemmaster where name='立定跳远'));</v>
      </c>
      <c r="P68" t="s">
        <v>0</v>
      </c>
      <c r="Q68" t="str">
        <f t="shared" si="23"/>
        <v>INSERT INTO bodyCheckup_itemscorestandard(periodType, lowScore, highScore, scoreDesc, color, itemDetail_id) SELECT 'PASS', 79, 94, '', '#00FF59', (select id from bodyCheckup_itemdetail where age=6 and sex='M' and item_id=(select id from bodyCheckup_itemmaster where name='立定跳远'));</v>
      </c>
      <c r="R68" t="s">
        <v>0</v>
      </c>
      <c r="S68" t="str">
        <f t="shared" si="24"/>
        <v>INSERT INTO bodyCheckup_itemscorestandard(periodType, lowScore, highScore, scoreDesc, color, itemDetail_id) SELECT 'GOOD', 95, 110, '', '#FF00FF', (select id from bodyCheckup_itemdetail where age=6 and sex='M' and item_id=(select id from bodyCheckup_itemmaster where name='立定跳远'));</v>
      </c>
      <c r="T68" t="s">
        <v>0</v>
      </c>
      <c r="U68" t="str">
        <f t="shared" si="25"/>
        <v>INSERT INTO bodyCheckup_itemscorestandard(periodType, lowScore, highScore, scoreDesc, color, itemDetail_id) SELECT 'EXCELLENT', 111, 127, '', '#0026FF', (select id from bodyCheckup_itemdetail where age=6 and sex='M' and item_id=(select id from bodyCheckup_itemmaster where name='立定跳远'));</v>
      </c>
      <c r="V68" t="s">
        <v>0</v>
      </c>
    </row>
    <row r="69" spans="1:22" x14ac:dyDescent="0.15">
      <c r="A69" t="s">
        <v>15</v>
      </c>
      <c r="B69">
        <v>6</v>
      </c>
      <c r="C69" t="s">
        <v>26</v>
      </c>
      <c r="D69">
        <v>60</v>
      </c>
      <c r="E69">
        <v>70</v>
      </c>
      <c r="F69">
        <v>71</v>
      </c>
      <c r="G69">
        <v>86</v>
      </c>
      <c r="H69">
        <v>87</v>
      </c>
      <c r="I69">
        <v>100</v>
      </c>
      <c r="J69">
        <v>101</v>
      </c>
      <c r="K69">
        <v>116</v>
      </c>
      <c r="M69" t="str">
        <f t="shared" si="26"/>
        <v>insert into bodyCheckup_itemdetail (item_id, age, sex, staDate, endDate, value) select id, 6, 'F', date('now'), '2999-12-31', 0 from bodyCheckup_itemmaster where name='立定跳远';</v>
      </c>
      <c r="N69" t="s">
        <v>172</v>
      </c>
      <c r="O69" t="str">
        <f t="shared" si="27"/>
        <v>INSERT INTO bodyCheckup_itemscorestandard(periodType, lowScore, highScore, scoreDesc, color, itemDetail_id) SELECT 'FAILED', 60, 70, '', '#FF001A', (select id from bodyCheckup_itemdetail where age=6 and sex='F' and item_id=(select id from bodyCheckup_itemmaster where name='立定跳远'));</v>
      </c>
      <c r="P69" t="s">
        <v>0</v>
      </c>
      <c r="Q69" t="str">
        <f t="shared" si="23"/>
        <v>INSERT INTO bodyCheckup_itemscorestandard(periodType, lowScore, highScore, scoreDesc, color, itemDetail_id) SELECT 'PASS', 71, 86, '', '#00FF59', (select id from bodyCheckup_itemdetail where age=6 and sex='F' and item_id=(select id from bodyCheckup_itemmaster where name='立定跳远'));</v>
      </c>
      <c r="R69" t="s">
        <v>0</v>
      </c>
      <c r="S69" t="str">
        <f t="shared" si="24"/>
        <v>INSERT INTO bodyCheckup_itemscorestandard(periodType, lowScore, highScore, scoreDesc, color, itemDetail_id) SELECT 'GOOD', 87, 100, '', '#FF00FF', (select id from bodyCheckup_itemdetail where age=6 and sex='F' and item_id=(select id from bodyCheckup_itemmaster where name='立定跳远'));</v>
      </c>
      <c r="T69" t="s">
        <v>0</v>
      </c>
      <c r="U69" t="str">
        <f t="shared" si="25"/>
        <v>INSERT INTO bodyCheckup_itemscorestandard(periodType, lowScore, highScore, scoreDesc, color, itemDetail_id) SELECT 'EXCELLENT', 101, 116, '', '#0026FF', (select id from bodyCheckup_itemdetail where age=6 and sex='F' and item_id=(select id from bodyCheckup_itemmaster where name='立定跳远'));</v>
      </c>
      <c r="V69" t="s">
        <v>0</v>
      </c>
    </row>
    <row r="70" spans="1:22" x14ac:dyDescent="0.15">
      <c r="N70" t="s">
        <v>172</v>
      </c>
      <c r="P70" t="s">
        <v>0</v>
      </c>
      <c r="R70" t="s">
        <v>0</v>
      </c>
      <c r="T70" t="s">
        <v>0</v>
      </c>
      <c r="V70" t="s">
        <v>0</v>
      </c>
    </row>
    <row r="71" spans="1:22" x14ac:dyDescent="0.15">
      <c r="N71" t="s">
        <v>172</v>
      </c>
      <c r="P71" t="s">
        <v>0</v>
      </c>
      <c r="R71" t="s">
        <v>0</v>
      </c>
      <c r="T71" t="s">
        <v>0</v>
      </c>
      <c r="V71" t="s">
        <v>0</v>
      </c>
    </row>
    <row r="72" spans="1:22" x14ac:dyDescent="0.15">
      <c r="A72" t="s">
        <v>33</v>
      </c>
      <c r="B72">
        <v>4</v>
      </c>
      <c r="C72" t="s">
        <v>18</v>
      </c>
      <c r="D72">
        <v>33.200000000000003</v>
      </c>
      <c r="E72">
        <v>21.6</v>
      </c>
      <c r="F72">
        <v>21.5</v>
      </c>
      <c r="G72">
        <v>11.6</v>
      </c>
      <c r="H72">
        <v>11.5</v>
      </c>
      <c r="I72">
        <v>7.4</v>
      </c>
      <c r="J72">
        <v>7.3</v>
      </c>
      <c r="K72">
        <v>4.9000000000000004</v>
      </c>
      <c r="M72" t="str">
        <f t="shared" si="26"/>
        <v>insert into bodyCheckup_itemdetail (item_id, age, sex, staDate, endDate, value) select id, 4, 'M', date('now'), '2999-12-31', 0 from bodyCheckup_itemmaster where name='平衡木';</v>
      </c>
      <c r="N72" t="s">
        <v>172</v>
      </c>
      <c r="O72" t="str">
        <f t="shared" si="27"/>
        <v>INSERT INTO bodyCheckup_itemscorestandard(periodType, lowScore, highScore, scoreDesc, color, itemDetail_id) SELECT 'FAILED', 33.2, 21.6, '', '#FF001A', (select id from bodyCheckup_itemdetail where age=4 and sex='M' and item_id=(select id from bodyCheckup_itemmaster where name='平衡木'));</v>
      </c>
      <c r="P72" t="s">
        <v>0</v>
      </c>
      <c r="Q72" t="str">
        <f t="shared" ref="Q72:Q77" si="28">"INSERT INTO bodyCheckup_itemscorestandard(periodType, lowScore, highScore, scoreDesc, color, itemDetail_id) SELECT '"&amp;F$1&amp;"', "&amp;F72&amp;", "&amp;G72&amp;", '', '"&amp;G$1&amp;"', (select id from bodyCheckup_itemdetail where age="&amp;$B72&amp;" and sex='"&amp;IF($C72="男", "M", "F")&amp;"' and item_id=(select id from bodyCheckup_itemmaster where name='"&amp;$A72&amp;"'));"</f>
        <v>INSERT INTO bodyCheckup_itemscorestandard(periodType, lowScore, highScore, scoreDesc, color, itemDetail_id) SELECT 'PASS', 21.5, 11.6, '', '#00FF59', (select id from bodyCheckup_itemdetail where age=4 and sex='M' and item_id=(select id from bodyCheckup_itemmaster where name='平衡木'));</v>
      </c>
      <c r="R72" t="s">
        <v>0</v>
      </c>
      <c r="S72" t="str">
        <f t="shared" ref="S72:S77" si="29">"INSERT INTO bodyCheckup_itemscorestandard(periodType, lowScore, highScore, scoreDesc, color, itemDetail_id) SELECT '"&amp;H$1&amp;"', "&amp;H72&amp;", "&amp;I72&amp;", '', '"&amp;I$1&amp;"', (select id from bodyCheckup_itemdetail where age="&amp;$B72&amp;" and sex='"&amp;IF($C72="男", "M", "F")&amp;"' and item_id=(select id from bodyCheckup_itemmaster where name='"&amp;$A72&amp;"'));"</f>
        <v>INSERT INTO bodyCheckup_itemscorestandard(periodType, lowScore, highScore, scoreDesc, color, itemDetail_id) SELECT 'GOOD', 11.5, 7.4, '', '#FF00FF', (select id from bodyCheckup_itemdetail where age=4 and sex='M' and item_id=(select id from bodyCheckup_itemmaster where name='平衡木'));</v>
      </c>
      <c r="T72" t="s">
        <v>0</v>
      </c>
      <c r="U72" t="str">
        <f t="shared" ref="U72:U77" si="30">"INSERT INTO bodyCheckup_itemscorestandard(periodType, lowScore, highScore, scoreDesc, color, itemDetail_id) SELECT '"&amp;J$1&amp;"', "&amp;J72&amp;", "&amp;K72&amp;", '', '"&amp;K$1&amp;"', (select id from bodyCheckup_itemdetail where age="&amp;$B72&amp;" and sex='"&amp;IF($C72="男", "M", "F")&amp;"' and item_id=(select id from bodyCheckup_itemmaster where name='"&amp;$A72&amp;"'));"</f>
        <v>INSERT INTO bodyCheckup_itemscorestandard(periodType, lowScore, highScore, scoreDesc, color, itemDetail_id) SELECT 'EXCELLENT', 7.3, 4.9, '', '#0026FF', (select id from bodyCheckup_itemdetail where age=4 and sex='M' and item_id=(select id from bodyCheckup_itemmaster where name='平衡木'));</v>
      </c>
      <c r="V72" t="s">
        <v>0</v>
      </c>
    </row>
    <row r="73" spans="1:22" x14ac:dyDescent="0.15">
      <c r="A73" t="s">
        <v>33</v>
      </c>
      <c r="B73">
        <v>4</v>
      </c>
      <c r="C73" t="s">
        <v>26</v>
      </c>
      <c r="D73">
        <v>32.200000000000003</v>
      </c>
      <c r="E73">
        <v>22.6</v>
      </c>
      <c r="F73">
        <v>22.5</v>
      </c>
      <c r="G73">
        <v>12.5</v>
      </c>
      <c r="H73">
        <v>12.4</v>
      </c>
      <c r="I73">
        <v>8.1999999999999993</v>
      </c>
      <c r="J73">
        <v>8.1</v>
      </c>
      <c r="K73">
        <v>5.3</v>
      </c>
      <c r="M73" t="str">
        <f t="shared" si="26"/>
        <v>insert into bodyCheckup_itemdetail (item_id, age, sex, staDate, endDate, value) select id, 4, 'F', date('now'), '2999-12-31', 0 from bodyCheckup_itemmaster where name='平衡木';</v>
      </c>
      <c r="N73" t="s">
        <v>172</v>
      </c>
      <c r="O73" t="str">
        <f t="shared" si="27"/>
        <v>INSERT INTO bodyCheckup_itemscorestandard(periodType, lowScore, highScore, scoreDesc, color, itemDetail_id) SELECT 'FAILED', 32.2, 22.6, '', '#FF001A', (select id from bodyCheckup_itemdetail where age=4 and sex='F' and item_id=(select id from bodyCheckup_itemmaster where name='平衡木'));</v>
      </c>
      <c r="P73" t="s">
        <v>0</v>
      </c>
      <c r="Q73" t="str">
        <f t="shared" si="28"/>
        <v>INSERT INTO bodyCheckup_itemscorestandard(periodType, lowScore, highScore, scoreDesc, color, itemDetail_id) SELECT 'PASS', 22.5, 12.5, '', '#00FF59', (select id from bodyCheckup_itemdetail where age=4 and sex='F' and item_id=(select id from bodyCheckup_itemmaster where name='平衡木'));</v>
      </c>
      <c r="R73" t="s">
        <v>0</v>
      </c>
      <c r="S73" t="str">
        <f t="shared" si="29"/>
        <v>INSERT INTO bodyCheckup_itemscorestandard(periodType, lowScore, highScore, scoreDesc, color, itemDetail_id) SELECT 'GOOD', 12.4, 8.2, '', '#FF00FF', (select id from bodyCheckup_itemdetail where age=4 and sex='F' and item_id=(select id from bodyCheckup_itemmaster where name='平衡木'));</v>
      </c>
      <c r="T73" t="s">
        <v>0</v>
      </c>
      <c r="U73" t="str">
        <f t="shared" si="30"/>
        <v>INSERT INTO bodyCheckup_itemscorestandard(periodType, lowScore, highScore, scoreDesc, color, itemDetail_id) SELECT 'EXCELLENT', 8.1, 5.3, '', '#0026FF', (select id from bodyCheckup_itemdetail where age=4 and sex='F' and item_id=(select id from bodyCheckup_itemmaster where name='平衡木'));</v>
      </c>
      <c r="V73" t="s">
        <v>0</v>
      </c>
    </row>
    <row r="74" spans="1:22" x14ac:dyDescent="0.15">
      <c r="A74" t="s">
        <v>33</v>
      </c>
      <c r="B74">
        <v>5</v>
      </c>
      <c r="C74" t="s">
        <v>18</v>
      </c>
      <c r="D74">
        <v>22.2</v>
      </c>
      <c r="E74">
        <v>14.1</v>
      </c>
      <c r="F74">
        <v>14</v>
      </c>
      <c r="G74">
        <v>7.9</v>
      </c>
      <c r="H74">
        <v>7.8</v>
      </c>
      <c r="I74">
        <v>5.3</v>
      </c>
      <c r="J74">
        <v>5.2</v>
      </c>
      <c r="K74">
        <v>4.3</v>
      </c>
      <c r="M74" t="str">
        <f t="shared" si="26"/>
        <v>insert into bodyCheckup_itemdetail (item_id, age, sex, staDate, endDate, value) select id, 5, 'M', date('now'), '2999-12-31', 0 from bodyCheckup_itemmaster where name='平衡木';</v>
      </c>
      <c r="N74" t="s">
        <v>172</v>
      </c>
      <c r="O74" t="str">
        <f t="shared" si="27"/>
        <v>INSERT INTO bodyCheckup_itemscorestandard(periodType, lowScore, highScore, scoreDesc, color, itemDetail_id) SELECT 'FAILED', 22.2, 14.1, '', '#FF001A', (select id from bodyCheckup_itemdetail where age=5 and sex='M' and item_id=(select id from bodyCheckup_itemmaster where name='平衡木'));</v>
      </c>
      <c r="P74" t="s">
        <v>0</v>
      </c>
      <c r="Q74" t="str">
        <f t="shared" si="28"/>
        <v>INSERT INTO bodyCheckup_itemscorestandard(periodType, lowScore, highScore, scoreDesc, color, itemDetail_id) SELECT 'PASS', 14, 7.9, '', '#00FF59', (select id from bodyCheckup_itemdetail where age=5 and sex='M' and item_id=(select id from bodyCheckup_itemmaster where name='平衡木'));</v>
      </c>
      <c r="R74" t="s">
        <v>0</v>
      </c>
      <c r="S74" t="str">
        <f t="shared" si="29"/>
        <v>INSERT INTO bodyCheckup_itemscorestandard(periodType, lowScore, highScore, scoreDesc, color, itemDetail_id) SELECT 'GOOD', 7.8, 5.3, '', '#FF00FF', (select id from bodyCheckup_itemdetail where age=5 and sex='M' and item_id=(select id from bodyCheckup_itemmaster where name='平衡木'));</v>
      </c>
      <c r="T74" t="s">
        <v>0</v>
      </c>
      <c r="U74" t="str">
        <f t="shared" si="30"/>
        <v>INSERT INTO bodyCheckup_itemscorestandard(periodType, lowScore, highScore, scoreDesc, color, itemDetail_id) SELECT 'EXCELLENT', 5.2, 4.3, '', '#0026FF', (select id from bodyCheckup_itemdetail where age=5 and sex='M' and item_id=(select id from bodyCheckup_itemmaster where name='平衡木'));</v>
      </c>
      <c r="V74" t="s">
        <v>0</v>
      </c>
    </row>
    <row r="75" spans="1:22" x14ac:dyDescent="0.15">
      <c r="A75" t="s">
        <v>33</v>
      </c>
      <c r="B75">
        <v>5</v>
      </c>
      <c r="C75" t="s">
        <v>26</v>
      </c>
      <c r="D75">
        <v>23.7</v>
      </c>
      <c r="E75">
        <v>14.1</v>
      </c>
      <c r="F75">
        <v>14</v>
      </c>
      <c r="G75">
        <v>8.3000000000000007</v>
      </c>
      <c r="H75">
        <v>8.1999999999999993</v>
      </c>
      <c r="I75">
        <v>5.8</v>
      </c>
      <c r="J75">
        <v>5.7</v>
      </c>
      <c r="K75">
        <v>4.0999999999999996</v>
      </c>
      <c r="M75" t="str">
        <f t="shared" si="26"/>
        <v>insert into bodyCheckup_itemdetail (item_id, age, sex, staDate, endDate, value) select id, 5, 'F', date('now'), '2999-12-31', 0 from bodyCheckup_itemmaster where name='平衡木';</v>
      </c>
      <c r="N75" t="s">
        <v>172</v>
      </c>
      <c r="O75" t="str">
        <f t="shared" si="27"/>
        <v>INSERT INTO bodyCheckup_itemscorestandard(periodType, lowScore, highScore, scoreDesc, color, itemDetail_id) SELECT 'FAILED', 23.7, 14.1, '', '#FF001A', (select id from bodyCheckup_itemdetail where age=5 and sex='F' and item_id=(select id from bodyCheckup_itemmaster where name='平衡木'));</v>
      </c>
      <c r="P75" t="s">
        <v>0</v>
      </c>
      <c r="Q75" t="str">
        <f t="shared" si="28"/>
        <v>INSERT INTO bodyCheckup_itemscorestandard(periodType, lowScore, highScore, scoreDesc, color, itemDetail_id) SELECT 'PASS', 14, 8.3, '', '#00FF59', (select id from bodyCheckup_itemdetail where age=5 and sex='F' and item_id=(select id from bodyCheckup_itemmaster where name='平衡木'));</v>
      </c>
      <c r="R75" t="s">
        <v>0</v>
      </c>
      <c r="S75" t="str">
        <f t="shared" si="29"/>
        <v>INSERT INTO bodyCheckup_itemscorestandard(periodType, lowScore, highScore, scoreDesc, color, itemDetail_id) SELECT 'GOOD', 8.2, 5.8, '', '#FF00FF', (select id from bodyCheckup_itemdetail where age=5 and sex='F' and item_id=(select id from bodyCheckup_itemmaster where name='平衡木'));</v>
      </c>
      <c r="T75" t="s">
        <v>0</v>
      </c>
      <c r="U75" t="str">
        <f t="shared" si="30"/>
        <v>INSERT INTO bodyCheckup_itemscorestandard(periodType, lowScore, highScore, scoreDesc, color, itemDetail_id) SELECT 'EXCELLENT', 5.7, 4.1, '', '#0026FF', (select id from bodyCheckup_itemdetail where age=5 and sex='F' and item_id=(select id from bodyCheckup_itemmaster where name='平衡木'));</v>
      </c>
      <c r="V75" t="s">
        <v>0</v>
      </c>
    </row>
    <row r="76" spans="1:22" x14ac:dyDescent="0.15">
      <c r="A76" t="s">
        <v>33</v>
      </c>
      <c r="B76">
        <v>6</v>
      </c>
      <c r="C76" t="s">
        <v>18</v>
      </c>
      <c r="D76">
        <v>16</v>
      </c>
      <c r="E76">
        <v>9.4</v>
      </c>
      <c r="F76">
        <v>9.3000000000000007</v>
      </c>
      <c r="G76">
        <v>5.4</v>
      </c>
      <c r="H76">
        <v>5.3</v>
      </c>
      <c r="I76">
        <v>3.8</v>
      </c>
      <c r="J76">
        <v>3.7</v>
      </c>
      <c r="K76">
        <v>2.7</v>
      </c>
      <c r="M76" t="str">
        <f t="shared" si="26"/>
        <v>insert into bodyCheckup_itemdetail (item_id, age, sex, staDate, endDate, value) select id, 6, 'M', date('now'), '2999-12-31', 0 from bodyCheckup_itemmaster where name='平衡木';</v>
      </c>
      <c r="N76" t="s">
        <v>172</v>
      </c>
      <c r="O76" t="str">
        <f>"INSERT INTO bodyCheckup_itemscorestandard(periodType, lowScore, highScore, scoreDesc, color, itemDetail_id) SELECT '"&amp;D$1&amp;"', "&amp;D76&amp;", "&amp;E76&amp;", '', '"&amp;E$1&amp;"', (select id from bodyCheckup_itemdetail where age="&amp;$B76&amp;" and sex='"&amp;IF($C76="男", "M", "F")&amp;"' and item_id=(select id from bodyCheckup_itemmaster where name='"&amp;$A76&amp;"'));"</f>
        <v>INSERT INTO bodyCheckup_itemscorestandard(periodType, lowScore, highScore, scoreDesc, color, itemDetail_id) SELECT 'FAILED', 16, 9.4, '', '#FF001A', (select id from bodyCheckup_itemdetail where age=6 and sex='M' and item_id=(select id from bodyCheckup_itemmaster where name='平衡木'));</v>
      </c>
      <c r="P76" t="s">
        <v>0</v>
      </c>
      <c r="Q76" t="str">
        <f t="shared" si="28"/>
        <v>INSERT INTO bodyCheckup_itemscorestandard(periodType, lowScore, highScore, scoreDesc, color, itemDetail_id) SELECT 'PASS', 9.3, 5.4, '', '#00FF59', (select id from bodyCheckup_itemdetail where age=6 and sex='M' and item_id=(select id from bodyCheckup_itemmaster where name='平衡木'));</v>
      </c>
      <c r="R76" t="s">
        <v>0</v>
      </c>
      <c r="S76" t="str">
        <f t="shared" si="29"/>
        <v>INSERT INTO bodyCheckup_itemscorestandard(periodType, lowScore, highScore, scoreDesc, color, itemDetail_id) SELECT 'GOOD', 5.3, 3.8, '', '#FF00FF', (select id from bodyCheckup_itemdetail where age=6 and sex='M' and item_id=(select id from bodyCheckup_itemmaster where name='平衡木'));</v>
      </c>
      <c r="T76" t="s">
        <v>0</v>
      </c>
      <c r="U76" t="str">
        <f t="shared" si="30"/>
        <v>INSERT INTO bodyCheckup_itemscorestandard(periodType, lowScore, highScore, scoreDesc, color, itemDetail_id) SELECT 'EXCELLENT', 3.7, 2.7, '', '#0026FF', (select id from bodyCheckup_itemdetail where age=6 and sex='M' and item_id=(select id from bodyCheckup_itemmaster where name='平衡木'));</v>
      </c>
      <c r="V76" t="s">
        <v>0</v>
      </c>
    </row>
    <row r="77" spans="1:22" x14ac:dyDescent="0.15">
      <c r="A77" t="s">
        <v>33</v>
      </c>
      <c r="B77">
        <v>6</v>
      </c>
      <c r="C77" t="s">
        <v>26</v>
      </c>
      <c r="D77">
        <v>17</v>
      </c>
      <c r="E77">
        <v>10.8</v>
      </c>
      <c r="F77">
        <v>10.7</v>
      </c>
      <c r="G77">
        <v>6.2</v>
      </c>
      <c r="H77">
        <v>6.1</v>
      </c>
      <c r="I77">
        <v>4.3</v>
      </c>
      <c r="J77">
        <v>4.2</v>
      </c>
      <c r="K77">
        <v>3</v>
      </c>
      <c r="M77" t="str">
        <f t="shared" si="26"/>
        <v>insert into bodyCheckup_itemdetail (item_id, age, sex, staDate, endDate, value) select id, 6, 'F', date('now'), '2999-12-31', 0 from bodyCheckup_itemmaster where name='平衡木';</v>
      </c>
      <c r="N77" t="s">
        <v>172</v>
      </c>
      <c r="O77" t="str">
        <f t="shared" ref="O77:O91" si="31">"INSERT INTO bodyCheckup_itemscorestandard(periodType, lowScore, highScore, scoreDesc, color, itemDetail_id) SELECT '"&amp;D$1&amp;"', "&amp;D77&amp;", "&amp;E77&amp;", '', '"&amp;E$1&amp;"', (select id from bodyCheckup_itemdetail where age="&amp;$B77&amp;" and sex='"&amp;IF($C77="男", "M", "F")&amp;"' and item_id=(select id from bodyCheckup_itemmaster where name='"&amp;$A77&amp;"'));"</f>
        <v>INSERT INTO bodyCheckup_itemscorestandard(periodType, lowScore, highScore, scoreDesc, color, itemDetail_id) SELECT 'FAILED', 17, 10.8, '', '#FF001A', (select id from bodyCheckup_itemdetail where age=6 and sex='F' and item_id=(select id from bodyCheckup_itemmaster where name='平衡木'));</v>
      </c>
      <c r="P77" t="s">
        <v>0</v>
      </c>
      <c r="Q77" t="str">
        <f t="shared" si="28"/>
        <v>INSERT INTO bodyCheckup_itemscorestandard(periodType, lowScore, highScore, scoreDesc, color, itemDetail_id) SELECT 'PASS', 10.7, 6.2, '', '#00FF59', (select id from bodyCheckup_itemdetail where age=6 and sex='F' and item_id=(select id from bodyCheckup_itemmaster where name='平衡木'));</v>
      </c>
      <c r="R77" t="s">
        <v>0</v>
      </c>
      <c r="S77" t="str">
        <f t="shared" si="29"/>
        <v>INSERT INTO bodyCheckup_itemscorestandard(periodType, lowScore, highScore, scoreDesc, color, itemDetail_id) SELECT 'GOOD', 6.1, 4.3, '', '#FF00FF', (select id from bodyCheckup_itemdetail where age=6 and sex='F' and item_id=(select id from bodyCheckup_itemmaster where name='平衡木'));</v>
      </c>
      <c r="T77" t="s">
        <v>0</v>
      </c>
      <c r="U77" t="str">
        <f t="shared" si="30"/>
        <v>INSERT INTO bodyCheckup_itemscorestandard(periodType, lowScore, highScore, scoreDesc, color, itemDetail_id) SELECT 'EXCELLENT', 4.2, 3, '', '#0026FF', (select id from bodyCheckup_itemdetail where age=6 and sex='F' and item_id=(select id from bodyCheckup_itemmaster where name='平衡木'));</v>
      </c>
      <c r="V77" t="s">
        <v>0</v>
      </c>
    </row>
    <row r="78" spans="1:22" x14ac:dyDescent="0.15">
      <c r="N78" t="s">
        <v>172</v>
      </c>
      <c r="P78" t="s">
        <v>0</v>
      </c>
      <c r="R78" t="s">
        <v>0</v>
      </c>
      <c r="T78" t="s">
        <v>0</v>
      </c>
      <c r="V78" t="s">
        <v>0</v>
      </c>
    </row>
    <row r="79" spans="1:22" x14ac:dyDescent="0.15">
      <c r="N79" t="s">
        <v>172</v>
      </c>
      <c r="P79" t="s">
        <v>0</v>
      </c>
      <c r="R79" t="s">
        <v>0</v>
      </c>
      <c r="T79" t="s">
        <v>0</v>
      </c>
      <c r="V79" t="s">
        <v>0</v>
      </c>
    </row>
    <row r="80" spans="1:22" x14ac:dyDescent="0.15">
      <c r="A80" t="s">
        <v>55</v>
      </c>
      <c r="B80">
        <v>6</v>
      </c>
      <c r="C80" t="s">
        <v>18</v>
      </c>
      <c r="D80">
        <v>2</v>
      </c>
      <c r="E80">
        <f t="shared" ref="E80:E85" si="32">F80-1</f>
        <v>16</v>
      </c>
      <c r="F80">
        <v>17</v>
      </c>
      <c r="G80">
        <f t="shared" ref="G80:G85" si="33">H80-1</f>
        <v>86</v>
      </c>
      <c r="H80">
        <v>87</v>
      </c>
      <c r="I80">
        <f t="shared" ref="I80:I91" si="34">J80-1</f>
        <v>98</v>
      </c>
      <c r="J80">
        <v>99</v>
      </c>
      <c r="K80">
        <v>109</v>
      </c>
      <c r="M80" t="str">
        <f t="shared" si="26"/>
        <v>insert into bodyCheckup_itemdetail (item_id, age, sex, staDate, endDate, value) select id, 6, 'M', date('now'), '2999-12-31', 0 from bodyCheckup_itemmaster where name='1分钟跳绳';</v>
      </c>
      <c r="N80" t="s">
        <v>172</v>
      </c>
      <c r="O80" t="str">
        <f t="shared" si="31"/>
        <v>INSERT INTO bodyCheckup_itemscorestandard(periodType, lowScore, highScore, scoreDesc, color, itemDetail_id) SELECT 'FAILED', 2, 16, '', '#FF001A', (select id from bodyCheckup_itemdetail where age=6 and sex='M' and item_id=(select id from bodyCheckup_itemmaster where name='1分钟跳绳'));</v>
      </c>
      <c r="P80" t="s">
        <v>0</v>
      </c>
      <c r="Q80" t="str">
        <f t="shared" ref="Q80:Q91" si="35">"INSERT INTO bodyCheckup_itemscorestandard(periodType, lowScore, highScore, scoreDesc, color, itemDetail_id) SELECT '"&amp;F$1&amp;"', "&amp;F80&amp;", "&amp;G80&amp;", '', '"&amp;G$1&amp;"', (select id from bodyCheckup_itemdetail where age="&amp;$B80&amp;" and sex='"&amp;IF($C80="男", "M", "F")&amp;"' and item_id=(select id from bodyCheckup_itemmaster where name='"&amp;$A80&amp;"'));"</f>
        <v>INSERT INTO bodyCheckup_itemscorestandard(periodType, lowScore, highScore, scoreDesc, color, itemDetail_id) SELECT 'PASS', 17, 86, '', '#00FF59', (select id from bodyCheckup_itemdetail where age=6 and sex='M' and item_id=(select id from bodyCheckup_itemmaster where name='1分钟跳绳'));</v>
      </c>
      <c r="R80" t="s">
        <v>0</v>
      </c>
      <c r="S80" t="str">
        <f t="shared" ref="S80:S91" si="36">"INSERT INTO bodyCheckup_itemscorestandard(periodType, lowScore, highScore, scoreDesc, color, itemDetail_id) SELECT '"&amp;H$1&amp;"', "&amp;H80&amp;", "&amp;I80&amp;", '', '"&amp;I$1&amp;"', (select id from bodyCheckup_itemdetail where age="&amp;$B80&amp;" and sex='"&amp;IF($C80="男", "M", "F")&amp;"' and item_id=(select id from bodyCheckup_itemmaster where name='"&amp;$A80&amp;"'));"</f>
        <v>INSERT INTO bodyCheckup_itemscorestandard(periodType, lowScore, highScore, scoreDesc, color, itemDetail_id) SELECT 'GOOD', 87, 98, '', '#FF00FF', (select id from bodyCheckup_itemdetail where age=6 and sex='M' and item_id=(select id from bodyCheckup_itemmaster where name='1分钟跳绳'));</v>
      </c>
      <c r="T80" t="s">
        <v>0</v>
      </c>
      <c r="U80" t="str">
        <f t="shared" ref="U80:U91" si="37">"INSERT INTO bodyCheckup_itemscorestandard(periodType, lowScore, highScore, scoreDesc, color, itemDetail_id) SELECT '"&amp;J$1&amp;"', "&amp;J80&amp;", "&amp;K80&amp;", '', '"&amp;K$1&amp;"', (select id from bodyCheckup_itemdetail where age="&amp;$B80&amp;" and sex='"&amp;IF($C80="男", "M", "F")&amp;"' and item_id=(select id from bodyCheckup_itemmaster where name='"&amp;$A80&amp;"'));"</f>
        <v>INSERT INTO bodyCheckup_itemscorestandard(periodType, lowScore, highScore, scoreDesc, color, itemDetail_id) SELECT 'EXCELLENT', 99, 109, '', '#0026FF', (select id from bodyCheckup_itemdetail where age=6 and sex='M' and item_id=(select id from bodyCheckup_itemmaster where name='1分钟跳绳'));</v>
      </c>
      <c r="V80" t="s">
        <v>0</v>
      </c>
    </row>
    <row r="81" spans="1:22" x14ac:dyDescent="0.15">
      <c r="A81" t="s">
        <v>56</v>
      </c>
      <c r="B81">
        <v>6</v>
      </c>
      <c r="C81" t="s">
        <v>26</v>
      </c>
      <c r="D81">
        <v>2</v>
      </c>
      <c r="E81">
        <f t="shared" si="32"/>
        <v>16</v>
      </c>
      <c r="F81">
        <v>17</v>
      </c>
      <c r="G81">
        <f t="shared" si="33"/>
        <v>86</v>
      </c>
      <c r="H81">
        <v>87</v>
      </c>
      <c r="I81">
        <f t="shared" si="34"/>
        <v>102</v>
      </c>
      <c r="J81">
        <v>103</v>
      </c>
      <c r="K81">
        <v>117</v>
      </c>
      <c r="M81" t="str">
        <f t="shared" si="26"/>
        <v>insert into bodyCheckup_itemdetail (item_id, age, sex, staDate, endDate, value) select id, 6, 'F', date('now'), '2999-12-31', 0 from bodyCheckup_itemmaster where name='1分钟跳绳';</v>
      </c>
      <c r="N81" t="s">
        <v>172</v>
      </c>
      <c r="O81" t="str">
        <f t="shared" si="31"/>
        <v>INSERT INTO bodyCheckup_itemscorestandard(periodType, lowScore, highScore, scoreDesc, color, itemDetail_id) SELECT 'FAILED', 2, 16, '', '#FF001A', (select id from bodyCheckup_itemdetail where age=6 and sex='F' and item_id=(select id from bodyCheckup_itemmaster where name='1分钟跳绳'));</v>
      </c>
      <c r="P81" t="s">
        <v>0</v>
      </c>
      <c r="Q81" t="str">
        <f t="shared" si="35"/>
        <v>INSERT INTO bodyCheckup_itemscorestandard(periodType, lowScore, highScore, scoreDesc, color, itemDetail_id) SELECT 'PASS', 17, 86, '', '#00FF59', (select id from bodyCheckup_itemdetail where age=6 and sex='F' and item_id=(select id from bodyCheckup_itemmaster where name='1分钟跳绳'));</v>
      </c>
      <c r="R81" t="s">
        <v>0</v>
      </c>
      <c r="S81" t="str">
        <f t="shared" si="36"/>
        <v>INSERT INTO bodyCheckup_itemscorestandard(periodType, lowScore, highScore, scoreDesc, color, itemDetail_id) SELECT 'GOOD', 87, 102, '', '#FF00FF', (select id from bodyCheckup_itemdetail where age=6 and sex='F' and item_id=(select id from bodyCheckup_itemmaster where name='1分钟跳绳'));</v>
      </c>
      <c r="T81" t="s">
        <v>0</v>
      </c>
      <c r="U81" t="str">
        <f t="shared" si="37"/>
        <v>INSERT INTO bodyCheckup_itemscorestandard(periodType, lowScore, highScore, scoreDesc, color, itemDetail_id) SELECT 'EXCELLENT', 103, 117, '', '#0026FF', (select id from bodyCheckup_itemdetail where age=6 and sex='F' and item_id=(select id from bodyCheckup_itemmaster where name='1分钟跳绳'));</v>
      </c>
      <c r="V81" t="s">
        <v>0</v>
      </c>
    </row>
    <row r="82" spans="1:22" x14ac:dyDescent="0.15">
      <c r="A82" t="s">
        <v>54</v>
      </c>
      <c r="B82">
        <v>7</v>
      </c>
      <c r="C82" t="s">
        <v>18</v>
      </c>
      <c r="D82">
        <v>10</v>
      </c>
      <c r="E82">
        <f t="shared" si="32"/>
        <v>24</v>
      </c>
      <c r="F82">
        <v>25</v>
      </c>
      <c r="G82">
        <f t="shared" si="33"/>
        <v>94</v>
      </c>
      <c r="H82">
        <v>95</v>
      </c>
      <c r="I82">
        <f t="shared" si="34"/>
        <v>106</v>
      </c>
      <c r="J82">
        <v>107</v>
      </c>
      <c r="K82">
        <v>117</v>
      </c>
      <c r="M82" t="str">
        <f t="shared" si="26"/>
        <v>insert into bodyCheckup_itemdetail (item_id, age, sex, staDate, endDate, value) select id, 7, 'M', date('now'), '2999-12-31', 0 from bodyCheckup_itemmaster where name='1分钟跳绳';</v>
      </c>
      <c r="N82" t="s">
        <v>172</v>
      </c>
      <c r="O82" t="str">
        <f t="shared" si="31"/>
        <v>INSERT INTO bodyCheckup_itemscorestandard(periodType, lowScore, highScore, scoreDesc, color, itemDetail_id) SELECT 'FAILED', 10, 24, '', '#FF001A', (select id from bodyCheckup_itemdetail where age=7 and sex='M' and item_id=(select id from bodyCheckup_itemmaster where name='1分钟跳绳'));</v>
      </c>
      <c r="P82" t="s">
        <v>0</v>
      </c>
      <c r="Q82" t="str">
        <f t="shared" si="35"/>
        <v>INSERT INTO bodyCheckup_itemscorestandard(periodType, lowScore, highScore, scoreDesc, color, itemDetail_id) SELECT 'PASS', 25, 94, '', '#00FF59', (select id from bodyCheckup_itemdetail where age=7 and sex='M' and item_id=(select id from bodyCheckup_itemmaster where name='1分钟跳绳'));</v>
      </c>
      <c r="R82" t="s">
        <v>0</v>
      </c>
      <c r="S82" t="str">
        <f t="shared" si="36"/>
        <v>INSERT INTO bodyCheckup_itemscorestandard(periodType, lowScore, highScore, scoreDesc, color, itemDetail_id) SELECT 'GOOD', 95, 106, '', '#FF00FF', (select id from bodyCheckup_itemdetail where age=7 and sex='M' and item_id=(select id from bodyCheckup_itemmaster where name='1分钟跳绳'));</v>
      </c>
      <c r="T82" t="s">
        <v>0</v>
      </c>
      <c r="U82" t="str">
        <f t="shared" si="37"/>
        <v>INSERT INTO bodyCheckup_itemscorestandard(periodType, lowScore, highScore, scoreDesc, color, itemDetail_id) SELECT 'EXCELLENT', 107, 117, '', '#0026FF', (select id from bodyCheckup_itemdetail where age=7 and sex='M' and item_id=(select id from bodyCheckup_itemmaster where name='1分钟跳绳'));</v>
      </c>
      <c r="V82" t="s">
        <v>0</v>
      </c>
    </row>
    <row r="83" spans="1:22" x14ac:dyDescent="0.15">
      <c r="A83" t="s">
        <v>54</v>
      </c>
      <c r="B83">
        <v>7</v>
      </c>
      <c r="C83" t="s">
        <v>26</v>
      </c>
      <c r="D83">
        <v>12</v>
      </c>
      <c r="E83">
        <f t="shared" si="32"/>
        <v>26</v>
      </c>
      <c r="F83">
        <v>27</v>
      </c>
      <c r="G83">
        <f t="shared" si="33"/>
        <v>96</v>
      </c>
      <c r="H83">
        <v>97</v>
      </c>
      <c r="I83">
        <f t="shared" si="34"/>
        <v>112</v>
      </c>
      <c r="J83">
        <v>113</v>
      </c>
      <c r="K83">
        <v>127</v>
      </c>
      <c r="M83" t="str">
        <f t="shared" si="26"/>
        <v>insert into bodyCheckup_itemdetail (item_id, age, sex, staDate, endDate, value) select id, 7, 'F', date('now'), '2999-12-31', 0 from bodyCheckup_itemmaster where name='1分钟跳绳';</v>
      </c>
      <c r="N83" t="s">
        <v>172</v>
      </c>
      <c r="O83" t="str">
        <f t="shared" si="31"/>
        <v>INSERT INTO bodyCheckup_itemscorestandard(periodType, lowScore, highScore, scoreDesc, color, itemDetail_id) SELECT 'FAILED', 12, 26, '', '#FF001A', (select id from bodyCheckup_itemdetail where age=7 and sex='F' and item_id=(select id from bodyCheckup_itemmaster where name='1分钟跳绳'));</v>
      </c>
      <c r="P83" t="s">
        <v>0</v>
      </c>
      <c r="Q83" t="str">
        <f t="shared" si="35"/>
        <v>INSERT INTO bodyCheckup_itemscorestandard(periodType, lowScore, highScore, scoreDesc, color, itemDetail_id) SELECT 'PASS', 27, 96, '', '#00FF59', (select id from bodyCheckup_itemdetail where age=7 and sex='F' and item_id=(select id from bodyCheckup_itemmaster where name='1分钟跳绳'));</v>
      </c>
      <c r="R83" t="s">
        <v>0</v>
      </c>
      <c r="S83" t="str">
        <f t="shared" si="36"/>
        <v>INSERT INTO bodyCheckup_itemscorestandard(periodType, lowScore, highScore, scoreDesc, color, itemDetail_id) SELECT 'GOOD', 97, 112, '', '#FF00FF', (select id from bodyCheckup_itemdetail where age=7 and sex='F' and item_id=(select id from bodyCheckup_itemmaster where name='1分钟跳绳'));</v>
      </c>
      <c r="T83" t="s">
        <v>0</v>
      </c>
      <c r="U83" t="str">
        <f t="shared" si="37"/>
        <v>INSERT INTO bodyCheckup_itemscorestandard(periodType, lowScore, highScore, scoreDesc, color, itemDetail_id) SELECT 'EXCELLENT', 113, 127, '', '#0026FF', (select id from bodyCheckup_itemdetail where age=7 and sex='F' and item_id=(select id from bodyCheckup_itemmaster where name='1分钟跳绳'));</v>
      </c>
      <c r="V83" t="s">
        <v>0</v>
      </c>
    </row>
    <row r="84" spans="1:22" x14ac:dyDescent="0.15">
      <c r="A84" t="s">
        <v>54</v>
      </c>
      <c r="B84">
        <v>8</v>
      </c>
      <c r="C84" t="s">
        <v>18</v>
      </c>
      <c r="D84">
        <v>19</v>
      </c>
      <c r="E84">
        <f t="shared" si="32"/>
        <v>33</v>
      </c>
      <c r="F84">
        <v>34</v>
      </c>
      <c r="G84">
        <f t="shared" si="33"/>
        <v>103</v>
      </c>
      <c r="H84">
        <v>104</v>
      </c>
      <c r="I84">
        <f t="shared" si="34"/>
        <v>115</v>
      </c>
      <c r="J84">
        <v>116</v>
      </c>
      <c r="K84">
        <v>126</v>
      </c>
      <c r="M84" t="str">
        <f t="shared" si="26"/>
        <v>insert into bodyCheckup_itemdetail (item_id, age, sex, staDate, endDate, value) select id, 8, 'M', date('now'), '2999-12-31', 0 from bodyCheckup_itemmaster where name='1分钟跳绳';</v>
      </c>
      <c r="N84" t="s">
        <v>172</v>
      </c>
      <c r="O84" t="str">
        <f t="shared" si="31"/>
        <v>INSERT INTO bodyCheckup_itemscorestandard(periodType, lowScore, highScore, scoreDesc, color, itemDetail_id) SELECT 'FAILED', 19, 33, '', '#FF001A', (select id from bodyCheckup_itemdetail where age=8 and sex='M' and item_id=(select id from bodyCheckup_itemmaster where name='1分钟跳绳'));</v>
      </c>
      <c r="P84" t="s">
        <v>0</v>
      </c>
      <c r="Q84" t="str">
        <f t="shared" si="35"/>
        <v>INSERT INTO bodyCheckup_itemscorestandard(periodType, lowScore, highScore, scoreDesc, color, itemDetail_id) SELECT 'PASS', 34, 103, '', '#00FF59', (select id from bodyCheckup_itemdetail where age=8 and sex='M' and item_id=(select id from bodyCheckup_itemmaster where name='1分钟跳绳'));</v>
      </c>
      <c r="R84" t="s">
        <v>0</v>
      </c>
      <c r="S84" t="str">
        <f t="shared" si="36"/>
        <v>INSERT INTO bodyCheckup_itemscorestandard(periodType, lowScore, highScore, scoreDesc, color, itemDetail_id) SELECT 'GOOD', 104, 115, '', '#FF00FF', (select id from bodyCheckup_itemdetail where age=8 and sex='M' and item_id=(select id from bodyCheckup_itemmaster where name='1分钟跳绳'));</v>
      </c>
      <c r="T84" t="s">
        <v>0</v>
      </c>
      <c r="U84" t="str">
        <f t="shared" si="37"/>
        <v>INSERT INTO bodyCheckup_itemscorestandard(periodType, lowScore, highScore, scoreDesc, color, itemDetail_id) SELECT 'EXCELLENT', 116, 126, '', '#0026FF', (select id from bodyCheckup_itemdetail where age=8 and sex='M' and item_id=(select id from bodyCheckup_itemmaster where name='1分钟跳绳'));</v>
      </c>
      <c r="V84" t="s">
        <v>0</v>
      </c>
    </row>
    <row r="85" spans="1:22" x14ac:dyDescent="0.15">
      <c r="A85" t="s">
        <v>54</v>
      </c>
      <c r="B85">
        <v>8</v>
      </c>
      <c r="C85" t="s">
        <v>26</v>
      </c>
      <c r="D85">
        <v>24</v>
      </c>
      <c r="E85">
        <f t="shared" si="32"/>
        <v>38</v>
      </c>
      <c r="F85">
        <v>39</v>
      </c>
      <c r="G85">
        <f t="shared" si="33"/>
        <v>108</v>
      </c>
      <c r="H85">
        <v>109</v>
      </c>
      <c r="I85">
        <f t="shared" si="34"/>
        <v>124</v>
      </c>
      <c r="J85">
        <v>125</v>
      </c>
      <c r="K85">
        <v>139</v>
      </c>
      <c r="M85" t="str">
        <f t="shared" si="26"/>
        <v>insert into bodyCheckup_itemdetail (item_id, age, sex, staDate, endDate, value) select id, 8, 'F', date('now'), '2999-12-31', 0 from bodyCheckup_itemmaster where name='1分钟跳绳';</v>
      </c>
      <c r="N85" t="s">
        <v>172</v>
      </c>
      <c r="O85" t="str">
        <f t="shared" si="31"/>
        <v>INSERT INTO bodyCheckup_itemscorestandard(periodType, lowScore, highScore, scoreDesc, color, itemDetail_id) SELECT 'FAILED', 24, 38, '', '#FF001A', (select id from bodyCheckup_itemdetail where age=8 and sex='F' and item_id=(select id from bodyCheckup_itemmaster where name='1分钟跳绳'));</v>
      </c>
      <c r="P85" t="s">
        <v>0</v>
      </c>
      <c r="Q85" t="str">
        <f t="shared" si="35"/>
        <v>INSERT INTO bodyCheckup_itemscorestandard(periodType, lowScore, highScore, scoreDesc, color, itemDetail_id) SELECT 'PASS', 39, 108, '', '#00FF59', (select id from bodyCheckup_itemdetail where age=8 and sex='F' and item_id=(select id from bodyCheckup_itemmaster where name='1分钟跳绳'));</v>
      </c>
      <c r="R85" t="s">
        <v>0</v>
      </c>
      <c r="S85" t="str">
        <f t="shared" si="36"/>
        <v>INSERT INTO bodyCheckup_itemscorestandard(periodType, lowScore, highScore, scoreDesc, color, itemDetail_id) SELECT 'GOOD', 109, 124, '', '#FF00FF', (select id from bodyCheckup_itemdetail where age=8 and sex='F' and item_id=(select id from bodyCheckup_itemmaster where name='1分钟跳绳'));</v>
      </c>
      <c r="T85" t="s">
        <v>0</v>
      </c>
      <c r="U85" t="str">
        <f t="shared" si="37"/>
        <v>INSERT INTO bodyCheckup_itemscorestandard(periodType, lowScore, highScore, scoreDesc, color, itemDetail_id) SELECT 'EXCELLENT', 125, 139, '', '#0026FF', (select id from bodyCheckup_itemdetail where age=8 and sex='F' and item_id=(select id from bodyCheckup_itemmaster where name='1分钟跳绳'));</v>
      </c>
      <c r="V85" t="s">
        <v>0</v>
      </c>
    </row>
    <row r="86" spans="1:22" x14ac:dyDescent="0.15">
      <c r="A86" t="s">
        <v>54</v>
      </c>
      <c r="B86">
        <v>9</v>
      </c>
      <c r="C86" t="s">
        <v>18</v>
      </c>
      <c r="D86">
        <v>30</v>
      </c>
      <c r="E86">
        <f t="shared" ref="E86:G91" si="38">F86-1</f>
        <v>44</v>
      </c>
      <c r="F86">
        <v>45</v>
      </c>
      <c r="G86">
        <f t="shared" si="38"/>
        <v>114</v>
      </c>
      <c r="H86">
        <v>115</v>
      </c>
      <c r="I86">
        <f t="shared" si="34"/>
        <v>126</v>
      </c>
      <c r="J86">
        <v>127</v>
      </c>
      <c r="K86">
        <v>137</v>
      </c>
      <c r="M86" t="str">
        <f t="shared" si="26"/>
        <v>insert into bodyCheckup_itemdetail (item_id, age, sex, staDate, endDate, value) select id, 9, 'M', date('now'), '2999-12-31', 0 from bodyCheckup_itemmaster where name='1分钟跳绳';</v>
      </c>
      <c r="N86" t="s">
        <v>172</v>
      </c>
      <c r="O86" t="str">
        <f t="shared" si="31"/>
        <v>INSERT INTO bodyCheckup_itemscorestandard(periodType, lowScore, highScore, scoreDesc, color, itemDetail_id) SELECT 'FAILED', 30, 44, '', '#FF001A', (select id from bodyCheckup_itemdetail where age=9 and sex='M' and item_id=(select id from bodyCheckup_itemmaster where name='1分钟跳绳'));</v>
      </c>
      <c r="P86" t="s">
        <v>0</v>
      </c>
      <c r="Q86" t="str">
        <f t="shared" si="35"/>
        <v>INSERT INTO bodyCheckup_itemscorestandard(periodType, lowScore, highScore, scoreDesc, color, itemDetail_id) SELECT 'PASS', 45, 114, '', '#00FF59', (select id from bodyCheckup_itemdetail where age=9 and sex='M' and item_id=(select id from bodyCheckup_itemmaster where name='1分钟跳绳'));</v>
      </c>
      <c r="R86" t="s">
        <v>0</v>
      </c>
      <c r="S86" t="str">
        <f t="shared" si="36"/>
        <v>INSERT INTO bodyCheckup_itemscorestandard(periodType, lowScore, highScore, scoreDesc, color, itemDetail_id) SELECT 'GOOD', 115, 126, '', '#FF00FF', (select id from bodyCheckup_itemdetail where age=9 and sex='M' and item_id=(select id from bodyCheckup_itemmaster where name='1分钟跳绳'));</v>
      </c>
      <c r="T86" t="s">
        <v>0</v>
      </c>
      <c r="U86" t="str">
        <f t="shared" si="37"/>
        <v>INSERT INTO bodyCheckup_itemscorestandard(periodType, lowScore, highScore, scoreDesc, color, itemDetail_id) SELECT 'EXCELLENT', 127, 137, '', '#0026FF', (select id from bodyCheckup_itemdetail where age=9 and sex='M' and item_id=(select id from bodyCheckup_itemmaster where name='1分钟跳绳'));</v>
      </c>
      <c r="V86" t="s">
        <v>0</v>
      </c>
    </row>
    <row r="87" spans="1:22" x14ac:dyDescent="0.15">
      <c r="A87" t="s">
        <v>54</v>
      </c>
      <c r="B87">
        <v>9</v>
      </c>
      <c r="C87" t="s">
        <v>26</v>
      </c>
      <c r="D87">
        <v>34</v>
      </c>
      <c r="E87">
        <f t="shared" si="38"/>
        <v>48</v>
      </c>
      <c r="F87">
        <v>49</v>
      </c>
      <c r="G87">
        <f t="shared" si="38"/>
        <v>118</v>
      </c>
      <c r="H87">
        <v>119</v>
      </c>
      <c r="I87">
        <f t="shared" si="34"/>
        <v>134</v>
      </c>
      <c r="J87">
        <v>135</v>
      </c>
      <c r="K87">
        <v>149</v>
      </c>
      <c r="M87" t="str">
        <f t="shared" si="26"/>
        <v>insert into bodyCheckup_itemdetail (item_id, age, sex, staDate, endDate, value) select id, 9, 'F', date('now'), '2999-12-31', 0 from bodyCheckup_itemmaster where name='1分钟跳绳';</v>
      </c>
      <c r="N87" t="s">
        <v>172</v>
      </c>
      <c r="O87" t="str">
        <f t="shared" si="31"/>
        <v>INSERT INTO bodyCheckup_itemscorestandard(periodType, lowScore, highScore, scoreDesc, color, itemDetail_id) SELECT 'FAILED', 34, 48, '', '#FF001A', (select id from bodyCheckup_itemdetail where age=9 and sex='F' and item_id=(select id from bodyCheckup_itemmaster where name='1分钟跳绳'));</v>
      </c>
      <c r="P87" t="s">
        <v>0</v>
      </c>
      <c r="Q87" t="str">
        <f t="shared" si="35"/>
        <v>INSERT INTO bodyCheckup_itemscorestandard(periodType, lowScore, highScore, scoreDesc, color, itemDetail_id) SELECT 'PASS', 49, 118, '', '#00FF59', (select id from bodyCheckup_itemdetail where age=9 and sex='F' and item_id=(select id from bodyCheckup_itemmaster where name='1分钟跳绳'));</v>
      </c>
      <c r="R87" t="s">
        <v>0</v>
      </c>
      <c r="S87" t="str">
        <f t="shared" si="36"/>
        <v>INSERT INTO bodyCheckup_itemscorestandard(periodType, lowScore, highScore, scoreDesc, color, itemDetail_id) SELECT 'GOOD', 119, 134, '', '#FF00FF', (select id from bodyCheckup_itemdetail where age=9 and sex='F' and item_id=(select id from bodyCheckup_itemmaster where name='1分钟跳绳'));</v>
      </c>
      <c r="T87" t="s">
        <v>0</v>
      </c>
      <c r="U87" t="str">
        <f t="shared" si="37"/>
        <v>INSERT INTO bodyCheckup_itemscorestandard(periodType, lowScore, highScore, scoreDesc, color, itemDetail_id) SELECT 'EXCELLENT', 135, 149, '', '#0026FF', (select id from bodyCheckup_itemdetail where age=9 and sex='F' and item_id=(select id from bodyCheckup_itemmaster where name='1分钟跳绳'));</v>
      </c>
      <c r="V87" t="s">
        <v>0</v>
      </c>
    </row>
    <row r="88" spans="1:22" x14ac:dyDescent="0.15">
      <c r="A88" t="s">
        <v>54</v>
      </c>
      <c r="B88">
        <v>10</v>
      </c>
      <c r="C88" t="s">
        <v>18</v>
      </c>
      <c r="D88">
        <v>41</v>
      </c>
      <c r="E88">
        <f t="shared" si="38"/>
        <v>55</v>
      </c>
      <c r="F88">
        <v>56</v>
      </c>
      <c r="G88">
        <f t="shared" si="38"/>
        <v>125</v>
      </c>
      <c r="H88">
        <v>126</v>
      </c>
      <c r="I88">
        <f t="shared" si="34"/>
        <v>137</v>
      </c>
      <c r="J88">
        <v>138</v>
      </c>
      <c r="K88">
        <v>148</v>
      </c>
      <c r="M88" t="str">
        <f t="shared" si="26"/>
        <v>insert into bodyCheckup_itemdetail (item_id, age, sex, staDate, endDate, value) select id, 10, 'M', date('now'), '2999-12-31', 0 from bodyCheckup_itemmaster where name='1分钟跳绳';</v>
      </c>
      <c r="N88" t="s">
        <v>172</v>
      </c>
      <c r="O88" t="str">
        <f t="shared" si="31"/>
        <v>INSERT INTO bodyCheckup_itemscorestandard(periodType, lowScore, highScore, scoreDesc, color, itemDetail_id) SELECT 'FAILED', 41, 55, '', '#FF001A', (select id from bodyCheckup_itemdetail where age=10 and sex='M' and item_id=(select id from bodyCheckup_itemmaster where name='1分钟跳绳'));</v>
      </c>
      <c r="P88" t="s">
        <v>0</v>
      </c>
      <c r="Q88" t="str">
        <f t="shared" si="35"/>
        <v>INSERT INTO bodyCheckup_itemscorestandard(periodType, lowScore, highScore, scoreDesc, color, itemDetail_id) SELECT 'PASS', 56, 125, '', '#00FF59', (select id from bodyCheckup_itemdetail where age=10 and sex='M' and item_id=(select id from bodyCheckup_itemmaster where name='1分钟跳绳'));</v>
      </c>
      <c r="R88" t="s">
        <v>0</v>
      </c>
      <c r="S88" t="str">
        <f t="shared" si="36"/>
        <v>INSERT INTO bodyCheckup_itemscorestandard(periodType, lowScore, highScore, scoreDesc, color, itemDetail_id) SELECT 'GOOD', 126, 137, '', '#FF00FF', (select id from bodyCheckup_itemdetail where age=10 and sex='M' and item_id=(select id from bodyCheckup_itemmaster where name='1分钟跳绳'));</v>
      </c>
      <c r="T88" t="s">
        <v>0</v>
      </c>
      <c r="U88" t="str">
        <f t="shared" si="37"/>
        <v>INSERT INTO bodyCheckup_itemscorestandard(periodType, lowScore, highScore, scoreDesc, color, itemDetail_id) SELECT 'EXCELLENT', 138, 148, '', '#0026FF', (select id from bodyCheckup_itemdetail where age=10 and sex='M' and item_id=(select id from bodyCheckup_itemmaster where name='1分钟跳绳'));</v>
      </c>
      <c r="V88" t="s">
        <v>0</v>
      </c>
    </row>
    <row r="89" spans="1:22" x14ac:dyDescent="0.15">
      <c r="A89" t="s">
        <v>54</v>
      </c>
      <c r="B89">
        <v>10</v>
      </c>
      <c r="C89" t="s">
        <v>26</v>
      </c>
      <c r="D89">
        <v>43</v>
      </c>
      <c r="E89">
        <f t="shared" si="38"/>
        <v>57</v>
      </c>
      <c r="F89">
        <v>58</v>
      </c>
      <c r="G89">
        <f t="shared" si="38"/>
        <v>127</v>
      </c>
      <c r="H89">
        <v>128</v>
      </c>
      <c r="I89">
        <f t="shared" si="34"/>
        <v>143</v>
      </c>
      <c r="J89">
        <v>144</v>
      </c>
      <c r="K89">
        <v>158</v>
      </c>
      <c r="M89" t="str">
        <f t="shared" si="26"/>
        <v>insert into bodyCheckup_itemdetail (item_id, age, sex, staDate, endDate, value) select id, 10, 'F', date('now'), '2999-12-31', 0 from bodyCheckup_itemmaster where name='1分钟跳绳';</v>
      </c>
      <c r="N89" t="s">
        <v>172</v>
      </c>
      <c r="O89" t="str">
        <f t="shared" si="31"/>
        <v>INSERT INTO bodyCheckup_itemscorestandard(periodType, lowScore, highScore, scoreDesc, color, itemDetail_id) SELECT 'FAILED', 43, 57, '', '#FF001A', (select id from bodyCheckup_itemdetail where age=10 and sex='F' and item_id=(select id from bodyCheckup_itemmaster where name='1分钟跳绳'));</v>
      </c>
      <c r="P89" t="s">
        <v>0</v>
      </c>
      <c r="Q89" t="str">
        <f t="shared" si="35"/>
        <v>INSERT INTO bodyCheckup_itemscorestandard(periodType, lowScore, highScore, scoreDesc, color, itemDetail_id) SELECT 'PASS', 58, 127, '', '#00FF59', (select id from bodyCheckup_itemdetail where age=10 and sex='F' and item_id=(select id from bodyCheckup_itemmaster where name='1分钟跳绳'));</v>
      </c>
      <c r="R89" t="s">
        <v>0</v>
      </c>
      <c r="S89" t="str">
        <f t="shared" si="36"/>
        <v>INSERT INTO bodyCheckup_itemscorestandard(periodType, lowScore, highScore, scoreDesc, color, itemDetail_id) SELECT 'GOOD', 128, 143, '', '#FF00FF', (select id from bodyCheckup_itemdetail where age=10 and sex='F' and item_id=(select id from bodyCheckup_itemmaster where name='1分钟跳绳'));</v>
      </c>
      <c r="T89" t="s">
        <v>0</v>
      </c>
      <c r="U89" t="str">
        <f t="shared" si="37"/>
        <v>INSERT INTO bodyCheckup_itemscorestandard(periodType, lowScore, highScore, scoreDesc, color, itemDetail_id) SELECT 'EXCELLENT', 144, 158, '', '#0026FF', (select id from bodyCheckup_itemdetail where age=10 and sex='F' and item_id=(select id from bodyCheckup_itemmaster where name='1分钟跳绳'));</v>
      </c>
      <c r="V89" t="s">
        <v>0</v>
      </c>
    </row>
    <row r="90" spans="1:22" x14ac:dyDescent="0.15">
      <c r="A90" t="s">
        <v>54</v>
      </c>
      <c r="B90">
        <v>11</v>
      </c>
      <c r="C90" t="s">
        <v>18</v>
      </c>
      <c r="D90">
        <v>50</v>
      </c>
      <c r="E90">
        <f t="shared" si="38"/>
        <v>64</v>
      </c>
      <c r="F90">
        <v>65</v>
      </c>
      <c r="G90">
        <f t="shared" si="38"/>
        <v>134</v>
      </c>
      <c r="H90">
        <v>135</v>
      </c>
      <c r="I90">
        <f t="shared" si="34"/>
        <v>146</v>
      </c>
      <c r="J90">
        <v>147</v>
      </c>
      <c r="K90">
        <v>157</v>
      </c>
      <c r="M90" t="str">
        <f t="shared" si="26"/>
        <v>insert into bodyCheckup_itemdetail (item_id, age, sex, staDate, endDate, value) select id, 11, 'M', date('now'), '2999-12-31', 0 from bodyCheckup_itemmaster where name='1分钟跳绳';</v>
      </c>
      <c r="N90" t="s">
        <v>172</v>
      </c>
      <c r="O90" t="str">
        <f t="shared" si="31"/>
        <v>INSERT INTO bodyCheckup_itemscorestandard(periodType, lowScore, highScore, scoreDesc, color, itemDetail_id) SELECT 'FAILED', 50, 64, '', '#FF001A', (select id from bodyCheckup_itemdetail where age=11 and sex='M' and item_id=(select id from bodyCheckup_itemmaster where name='1分钟跳绳'));</v>
      </c>
      <c r="P90" t="s">
        <v>0</v>
      </c>
      <c r="Q90" t="str">
        <f t="shared" si="35"/>
        <v>INSERT INTO bodyCheckup_itemscorestandard(periodType, lowScore, highScore, scoreDesc, color, itemDetail_id) SELECT 'PASS', 65, 134, '', '#00FF59', (select id from bodyCheckup_itemdetail where age=11 and sex='M' and item_id=(select id from bodyCheckup_itemmaster where name='1分钟跳绳'));</v>
      </c>
      <c r="R90" t="s">
        <v>0</v>
      </c>
      <c r="S90" t="str">
        <f t="shared" si="36"/>
        <v>INSERT INTO bodyCheckup_itemscorestandard(periodType, lowScore, highScore, scoreDesc, color, itemDetail_id) SELECT 'GOOD', 135, 146, '', '#FF00FF', (select id from bodyCheckup_itemdetail where age=11 and sex='M' and item_id=(select id from bodyCheckup_itemmaster where name='1分钟跳绳'));</v>
      </c>
      <c r="T90" t="s">
        <v>0</v>
      </c>
      <c r="U90" t="str">
        <f t="shared" si="37"/>
        <v>INSERT INTO bodyCheckup_itemscorestandard(periodType, lowScore, highScore, scoreDesc, color, itemDetail_id) SELECT 'EXCELLENT', 147, 157, '', '#0026FF', (select id from bodyCheckup_itemdetail where age=11 and sex='M' and item_id=(select id from bodyCheckup_itemmaster where name='1分钟跳绳'));</v>
      </c>
      <c r="V90" t="s">
        <v>0</v>
      </c>
    </row>
    <row r="91" spans="1:22" x14ac:dyDescent="0.15">
      <c r="A91" t="s">
        <v>54</v>
      </c>
      <c r="B91">
        <v>11</v>
      </c>
      <c r="C91" t="s">
        <v>26</v>
      </c>
      <c r="D91">
        <v>51</v>
      </c>
      <c r="E91">
        <f t="shared" si="38"/>
        <v>65</v>
      </c>
      <c r="F91">
        <v>66</v>
      </c>
      <c r="G91">
        <f t="shared" si="38"/>
        <v>135</v>
      </c>
      <c r="H91">
        <v>136</v>
      </c>
      <c r="I91">
        <f t="shared" si="34"/>
        <v>151</v>
      </c>
      <c r="J91">
        <v>152</v>
      </c>
      <c r="K91">
        <v>166</v>
      </c>
      <c r="M91" t="str">
        <f t="shared" si="26"/>
        <v>insert into bodyCheckup_itemdetail (item_id, age, sex, staDate, endDate, value) select id, 11, 'F', date('now'), '2999-12-31', 0 from bodyCheckup_itemmaster where name='1分钟跳绳';</v>
      </c>
      <c r="N91" t="s">
        <v>172</v>
      </c>
      <c r="O91" t="str">
        <f t="shared" si="31"/>
        <v>INSERT INTO bodyCheckup_itemscorestandard(periodType, lowScore, highScore, scoreDesc, color, itemDetail_id) SELECT 'FAILED', 51, 65, '', '#FF001A', (select id from bodyCheckup_itemdetail where age=11 and sex='F' and item_id=(select id from bodyCheckup_itemmaster where name='1分钟跳绳'));</v>
      </c>
      <c r="P91" t="s">
        <v>0</v>
      </c>
      <c r="Q91" t="str">
        <f t="shared" si="35"/>
        <v>INSERT INTO bodyCheckup_itemscorestandard(periodType, lowScore, highScore, scoreDesc, color, itemDetail_id) SELECT 'PASS', 66, 135, '', '#00FF59', (select id from bodyCheckup_itemdetail where age=11 and sex='F' and item_id=(select id from bodyCheckup_itemmaster where name='1分钟跳绳'));</v>
      </c>
      <c r="R91" t="s">
        <v>0</v>
      </c>
      <c r="S91" t="str">
        <f t="shared" si="36"/>
        <v>INSERT INTO bodyCheckup_itemscorestandard(periodType, lowScore, highScore, scoreDesc, color, itemDetail_id) SELECT 'GOOD', 136, 151, '', '#FF00FF', (select id from bodyCheckup_itemdetail where age=11 and sex='F' and item_id=(select id from bodyCheckup_itemmaster where name='1分钟跳绳'));</v>
      </c>
      <c r="T91" t="s">
        <v>0</v>
      </c>
      <c r="U91" t="str">
        <f t="shared" si="37"/>
        <v>INSERT INTO bodyCheckup_itemscorestandard(periodType, lowScore, highScore, scoreDesc, color, itemDetail_id) SELECT 'EXCELLENT', 152, 166, '', '#0026FF', (select id from bodyCheckup_itemdetail where age=11 and sex='F' and item_id=(select id from bodyCheckup_itemmaster where name='1分钟跳绳'));</v>
      </c>
      <c r="V91" t="s">
        <v>0</v>
      </c>
    </row>
  </sheetData>
  <mergeCells count="4"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7"/>
  <sheetViews>
    <sheetView tabSelected="1" workbookViewId="0"/>
  </sheetViews>
  <sheetFormatPr defaultRowHeight="13.5" x14ac:dyDescent="0.15"/>
  <sheetData>
    <row r="1" spans="1:1" x14ac:dyDescent="0.15">
      <c r="A1" t="s">
        <v>170</v>
      </c>
    </row>
    <row r="2" spans="1:1" x14ac:dyDescent="0.15">
      <c r="A2" t="s">
        <v>173</v>
      </c>
    </row>
    <row r="3" spans="1:1" x14ac:dyDescent="0.15">
      <c r="A3" t="s">
        <v>174</v>
      </c>
    </row>
    <row r="4" spans="1:1" x14ac:dyDescent="0.15">
      <c r="A4" t="s">
        <v>175</v>
      </c>
    </row>
    <row r="5" spans="1:1" x14ac:dyDescent="0.15">
      <c r="A5" t="s">
        <v>176</v>
      </c>
    </row>
    <row r="6" spans="1:1" x14ac:dyDescent="0.15">
      <c r="A6" t="s">
        <v>177</v>
      </c>
    </row>
    <row r="7" spans="1:1" x14ac:dyDescent="0.15">
      <c r="A7" t="s">
        <v>178</v>
      </c>
    </row>
    <row r="8" spans="1:1" x14ac:dyDescent="0.15">
      <c r="A8" t="s">
        <v>179</v>
      </c>
    </row>
    <row r="9" spans="1:1" x14ac:dyDescent="0.15">
      <c r="A9" t="s">
        <v>180</v>
      </c>
    </row>
    <row r="10" spans="1:1" x14ac:dyDescent="0.15">
      <c r="A10" t="s">
        <v>523</v>
      </c>
    </row>
    <row r="13" spans="1:1" x14ac:dyDescent="0.15">
      <c r="A13" t="s">
        <v>181</v>
      </c>
    </row>
    <row r="14" spans="1:1" x14ac:dyDescent="0.15">
      <c r="A14" t="s">
        <v>182</v>
      </c>
    </row>
    <row r="15" spans="1:1" x14ac:dyDescent="0.15">
      <c r="A15" t="s">
        <v>183</v>
      </c>
    </row>
    <row r="16" spans="1:1" x14ac:dyDescent="0.15">
      <c r="A16" t="s">
        <v>184</v>
      </c>
    </row>
    <row r="17" spans="1:1" x14ac:dyDescent="0.15">
      <c r="A17" t="s">
        <v>185</v>
      </c>
    </row>
    <row r="18" spans="1:1" x14ac:dyDescent="0.15">
      <c r="A18" t="s">
        <v>186</v>
      </c>
    </row>
    <row r="19" spans="1:1" x14ac:dyDescent="0.15">
      <c r="A19" t="s">
        <v>187</v>
      </c>
    </row>
    <row r="20" spans="1:1" x14ac:dyDescent="0.15">
      <c r="A20" t="s">
        <v>188</v>
      </c>
    </row>
    <row r="21" spans="1:1" x14ac:dyDescent="0.15">
      <c r="A21" t="s">
        <v>189</v>
      </c>
    </row>
    <row r="22" spans="1:1" x14ac:dyDescent="0.15">
      <c r="A22" t="s">
        <v>190</v>
      </c>
    </row>
    <row r="23" spans="1:1" x14ac:dyDescent="0.15">
      <c r="A23" t="s">
        <v>191</v>
      </c>
    </row>
    <row r="24" spans="1:1" x14ac:dyDescent="0.15">
      <c r="A24" t="s">
        <v>192</v>
      </c>
    </row>
    <row r="25" spans="1:1" x14ac:dyDescent="0.15">
      <c r="A25" t="s">
        <v>193</v>
      </c>
    </row>
    <row r="26" spans="1:1" x14ac:dyDescent="0.15">
      <c r="A26" t="s">
        <v>194</v>
      </c>
    </row>
    <row r="27" spans="1:1" x14ac:dyDescent="0.15">
      <c r="A27" t="s">
        <v>195</v>
      </c>
    </row>
    <row r="28" spans="1:1" x14ac:dyDescent="0.15">
      <c r="A28" t="s">
        <v>196</v>
      </c>
    </row>
    <row r="29" spans="1:1" x14ac:dyDescent="0.15">
      <c r="A29" t="s">
        <v>197</v>
      </c>
    </row>
    <row r="30" spans="1:1" x14ac:dyDescent="0.15">
      <c r="A30" t="s">
        <v>198</v>
      </c>
    </row>
    <row r="32" spans="1:1" x14ac:dyDescent="0.15">
      <c r="A32" t="s">
        <v>199</v>
      </c>
    </row>
    <row r="33" spans="1:1" x14ac:dyDescent="0.15">
      <c r="A33" t="s">
        <v>200</v>
      </c>
    </row>
    <row r="34" spans="1:1" x14ac:dyDescent="0.15">
      <c r="A34" t="s">
        <v>201</v>
      </c>
    </row>
    <row r="35" spans="1:1" x14ac:dyDescent="0.15">
      <c r="A35" t="s">
        <v>202</v>
      </c>
    </row>
    <row r="36" spans="1:1" x14ac:dyDescent="0.15">
      <c r="A36" t="s">
        <v>203</v>
      </c>
    </row>
    <row r="37" spans="1:1" x14ac:dyDescent="0.15">
      <c r="A37" t="s">
        <v>204</v>
      </c>
    </row>
    <row r="38" spans="1:1" x14ac:dyDescent="0.15">
      <c r="A38" t="s">
        <v>205</v>
      </c>
    </row>
    <row r="39" spans="1:1" x14ac:dyDescent="0.15">
      <c r="A39" t="s">
        <v>206</v>
      </c>
    </row>
    <row r="40" spans="1:1" x14ac:dyDescent="0.15">
      <c r="A40" t="s">
        <v>207</v>
      </c>
    </row>
    <row r="41" spans="1:1" x14ac:dyDescent="0.15">
      <c r="A41" t="s">
        <v>208</v>
      </c>
    </row>
    <row r="42" spans="1:1" x14ac:dyDescent="0.15">
      <c r="A42" t="s">
        <v>209</v>
      </c>
    </row>
    <row r="43" spans="1:1" x14ac:dyDescent="0.15">
      <c r="A43" t="s">
        <v>210</v>
      </c>
    </row>
    <row r="44" spans="1:1" x14ac:dyDescent="0.15">
      <c r="A44" t="s">
        <v>211</v>
      </c>
    </row>
    <row r="45" spans="1:1" x14ac:dyDescent="0.15">
      <c r="A45" t="s">
        <v>212</v>
      </c>
    </row>
    <row r="46" spans="1:1" x14ac:dyDescent="0.15">
      <c r="A46" t="s">
        <v>213</v>
      </c>
    </row>
    <row r="47" spans="1:1" x14ac:dyDescent="0.15">
      <c r="A47" t="s">
        <v>214</v>
      </c>
    </row>
    <row r="48" spans="1:1" x14ac:dyDescent="0.15">
      <c r="A48" t="s">
        <v>215</v>
      </c>
    </row>
    <row r="49" spans="1:1" x14ac:dyDescent="0.15">
      <c r="A49" t="s">
        <v>216</v>
      </c>
    </row>
    <row r="51" spans="1:1" x14ac:dyDescent="0.15">
      <c r="A51" t="s">
        <v>569</v>
      </c>
    </row>
    <row r="52" spans="1:1" x14ac:dyDescent="0.15">
      <c r="A52" t="s">
        <v>217</v>
      </c>
    </row>
    <row r="53" spans="1:1" x14ac:dyDescent="0.15">
      <c r="A53" t="s">
        <v>570</v>
      </c>
    </row>
    <row r="54" spans="1:1" x14ac:dyDescent="0.15">
      <c r="A54" t="s">
        <v>218</v>
      </c>
    </row>
    <row r="55" spans="1:1" x14ac:dyDescent="0.15">
      <c r="A55" t="s">
        <v>571</v>
      </c>
    </row>
    <row r="56" spans="1:1" x14ac:dyDescent="0.15">
      <c r="A56" t="s">
        <v>572</v>
      </c>
    </row>
    <row r="57" spans="1:1" x14ac:dyDescent="0.15">
      <c r="A57" t="s">
        <v>573</v>
      </c>
    </row>
    <row r="58" spans="1:1" x14ac:dyDescent="0.15">
      <c r="A58" t="s">
        <v>219</v>
      </c>
    </row>
    <row r="59" spans="1:1" x14ac:dyDescent="0.15">
      <c r="A59" t="s">
        <v>220</v>
      </c>
    </row>
    <row r="60" spans="1:1" x14ac:dyDescent="0.15">
      <c r="A60" t="s">
        <v>221</v>
      </c>
    </row>
    <row r="61" spans="1:1" x14ac:dyDescent="0.15">
      <c r="A61" t="s">
        <v>222</v>
      </c>
    </row>
    <row r="62" spans="1:1" x14ac:dyDescent="0.15">
      <c r="A62" t="s">
        <v>223</v>
      </c>
    </row>
    <row r="63" spans="1:1" x14ac:dyDescent="0.15">
      <c r="A63" t="s">
        <v>574</v>
      </c>
    </row>
    <row r="64" spans="1:1" x14ac:dyDescent="0.15">
      <c r="A64" t="s">
        <v>224</v>
      </c>
    </row>
    <row r="65" spans="1:1" x14ac:dyDescent="0.15">
      <c r="A65" t="s">
        <v>575</v>
      </c>
    </row>
    <row r="66" spans="1:1" x14ac:dyDescent="0.15">
      <c r="A66" t="s">
        <v>225</v>
      </c>
    </row>
    <row r="67" spans="1:1" x14ac:dyDescent="0.15">
      <c r="A67" t="s">
        <v>226</v>
      </c>
    </row>
    <row r="68" spans="1:1" x14ac:dyDescent="0.15">
      <c r="A68" t="s">
        <v>227</v>
      </c>
    </row>
    <row r="70" spans="1:1" x14ac:dyDescent="0.15">
      <c r="A70" t="s">
        <v>228</v>
      </c>
    </row>
    <row r="71" spans="1:1" x14ac:dyDescent="0.15">
      <c r="A71" t="s">
        <v>524</v>
      </c>
    </row>
    <row r="72" spans="1:1" x14ac:dyDescent="0.15">
      <c r="A72" t="s">
        <v>525</v>
      </c>
    </row>
    <row r="73" spans="1:1" x14ac:dyDescent="0.15">
      <c r="A73" t="s">
        <v>526</v>
      </c>
    </row>
    <row r="74" spans="1:1" x14ac:dyDescent="0.15">
      <c r="A74" t="s">
        <v>229</v>
      </c>
    </row>
    <row r="75" spans="1:1" x14ac:dyDescent="0.15">
      <c r="A75" t="s">
        <v>230</v>
      </c>
    </row>
    <row r="76" spans="1:1" x14ac:dyDescent="0.15">
      <c r="A76" t="s">
        <v>527</v>
      </c>
    </row>
    <row r="77" spans="1:1" x14ac:dyDescent="0.15">
      <c r="A77" t="s">
        <v>231</v>
      </c>
    </row>
    <row r="78" spans="1:1" x14ac:dyDescent="0.15">
      <c r="A78" t="s">
        <v>232</v>
      </c>
    </row>
    <row r="79" spans="1:1" x14ac:dyDescent="0.15">
      <c r="A79" t="s">
        <v>528</v>
      </c>
    </row>
    <row r="80" spans="1:1" x14ac:dyDescent="0.15">
      <c r="A80" t="s">
        <v>233</v>
      </c>
    </row>
    <row r="81" spans="1:1" x14ac:dyDescent="0.15">
      <c r="A81" t="s">
        <v>529</v>
      </c>
    </row>
    <row r="82" spans="1:1" x14ac:dyDescent="0.15">
      <c r="A82" t="s">
        <v>234</v>
      </c>
    </row>
    <row r="83" spans="1:1" x14ac:dyDescent="0.15">
      <c r="A83" t="s">
        <v>235</v>
      </c>
    </row>
    <row r="84" spans="1:1" x14ac:dyDescent="0.15">
      <c r="A84" t="s">
        <v>530</v>
      </c>
    </row>
    <row r="85" spans="1:1" x14ac:dyDescent="0.15">
      <c r="A85" t="s">
        <v>236</v>
      </c>
    </row>
    <row r="86" spans="1:1" x14ac:dyDescent="0.15">
      <c r="A86" t="s">
        <v>531</v>
      </c>
    </row>
    <row r="87" spans="1:1" x14ac:dyDescent="0.15">
      <c r="A87" t="s">
        <v>532</v>
      </c>
    </row>
    <row r="89" spans="1:1" x14ac:dyDescent="0.15">
      <c r="A89" t="s">
        <v>576</v>
      </c>
    </row>
    <row r="90" spans="1:1" x14ac:dyDescent="0.15">
      <c r="A90" t="s">
        <v>577</v>
      </c>
    </row>
    <row r="91" spans="1:1" x14ac:dyDescent="0.15">
      <c r="A91" t="s">
        <v>578</v>
      </c>
    </row>
    <row r="92" spans="1:1" x14ac:dyDescent="0.15">
      <c r="A92" t="s">
        <v>579</v>
      </c>
    </row>
    <row r="93" spans="1:1" x14ac:dyDescent="0.15">
      <c r="A93" t="s">
        <v>580</v>
      </c>
    </row>
    <row r="94" spans="1:1" x14ac:dyDescent="0.15">
      <c r="A94" t="s">
        <v>581</v>
      </c>
    </row>
    <row r="95" spans="1:1" x14ac:dyDescent="0.15">
      <c r="A95" t="s">
        <v>582</v>
      </c>
    </row>
    <row r="96" spans="1:1" x14ac:dyDescent="0.15">
      <c r="A96" t="s">
        <v>583</v>
      </c>
    </row>
    <row r="97" spans="1:1" x14ac:dyDescent="0.15">
      <c r="A97" t="s">
        <v>584</v>
      </c>
    </row>
    <row r="98" spans="1:1" x14ac:dyDescent="0.15">
      <c r="A98" t="s">
        <v>585</v>
      </c>
    </row>
    <row r="99" spans="1:1" x14ac:dyDescent="0.15">
      <c r="A99" t="s">
        <v>586</v>
      </c>
    </row>
    <row r="100" spans="1:1" x14ac:dyDescent="0.15">
      <c r="A100" t="s">
        <v>587</v>
      </c>
    </row>
    <row r="101" spans="1:1" x14ac:dyDescent="0.15">
      <c r="A101" t="s">
        <v>588</v>
      </c>
    </row>
    <row r="102" spans="1:1" x14ac:dyDescent="0.15">
      <c r="A102" t="s">
        <v>589</v>
      </c>
    </row>
    <row r="103" spans="1:1" x14ac:dyDescent="0.15">
      <c r="A103" t="s">
        <v>590</v>
      </c>
    </row>
    <row r="104" spans="1:1" x14ac:dyDescent="0.15">
      <c r="A104" t="s">
        <v>591</v>
      </c>
    </row>
    <row r="105" spans="1:1" x14ac:dyDescent="0.15">
      <c r="A105" t="s">
        <v>592</v>
      </c>
    </row>
    <row r="106" spans="1:1" x14ac:dyDescent="0.15">
      <c r="A106" t="s">
        <v>593</v>
      </c>
    </row>
    <row r="108" spans="1:1" x14ac:dyDescent="0.15">
      <c r="A108" t="s">
        <v>533</v>
      </c>
    </row>
    <row r="109" spans="1:1" x14ac:dyDescent="0.15">
      <c r="A109" t="s">
        <v>534</v>
      </c>
    </row>
    <row r="110" spans="1:1" x14ac:dyDescent="0.15">
      <c r="A110" t="s">
        <v>535</v>
      </c>
    </row>
    <row r="111" spans="1:1" x14ac:dyDescent="0.15">
      <c r="A111" t="s">
        <v>536</v>
      </c>
    </row>
    <row r="112" spans="1:1" x14ac:dyDescent="0.15">
      <c r="A112" t="s">
        <v>237</v>
      </c>
    </row>
    <row r="113" spans="1:1" x14ac:dyDescent="0.15">
      <c r="A113" t="s">
        <v>238</v>
      </c>
    </row>
    <row r="114" spans="1:1" x14ac:dyDescent="0.15">
      <c r="A114" t="s">
        <v>537</v>
      </c>
    </row>
    <row r="115" spans="1:1" x14ac:dyDescent="0.15">
      <c r="A115" t="s">
        <v>239</v>
      </c>
    </row>
    <row r="116" spans="1:1" x14ac:dyDescent="0.15">
      <c r="A116" t="s">
        <v>240</v>
      </c>
    </row>
    <row r="117" spans="1:1" x14ac:dyDescent="0.15">
      <c r="A117" t="s">
        <v>538</v>
      </c>
    </row>
    <row r="118" spans="1:1" x14ac:dyDescent="0.15">
      <c r="A118" t="s">
        <v>241</v>
      </c>
    </row>
    <row r="119" spans="1:1" x14ac:dyDescent="0.15">
      <c r="A119" t="s">
        <v>539</v>
      </c>
    </row>
    <row r="120" spans="1:1" x14ac:dyDescent="0.15">
      <c r="A120" t="s">
        <v>242</v>
      </c>
    </row>
    <row r="121" spans="1:1" x14ac:dyDescent="0.15">
      <c r="A121" t="s">
        <v>540</v>
      </c>
    </row>
    <row r="122" spans="1:1" x14ac:dyDescent="0.15">
      <c r="A122" t="s">
        <v>541</v>
      </c>
    </row>
    <row r="123" spans="1:1" x14ac:dyDescent="0.15">
      <c r="A123" t="s">
        <v>542</v>
      </c>
    </row>
    <row r="124" spans="1:1" x14ac:dyDescent="0.15">
      <c r="A124" t="s">
        <v>543</v>
      </c>
    </row>
    <row r="125" spans="1:1" x14ac:dyDescent="0.15">
      <c r="A125" t="s">
        <v>544</v>
      </c>
    </row>
    <row r="127" spans="1:1" x14ac:dyDescent="0.15">
      <c r="A127" t="s">
        <v>594</v>
      </c>
    </row>
    <row r="128" spans="1:1" x14ac:dyDescent="0.15">
      <c r="A128" t="s">
        <v>595</v>
      </c>
    </row>
    <row r="129" spans="1:1" x14ac:dyDescent="0.15">
      <c r="A129" t="s">
        <v>596</v>
      </c>
    </row>
    <row r="130" spans="1:1" x14ac:dyDescent="0.15">
      <c r="A130" t="s">
        <v>597</v>
      </c>
    </row>
    <row r="131" spans="1:1" x14ac:dyDescent="0.15">
      <c r="A131" t="s">
        <v>598</v>
      </c>
    </row>
    <row r="132" spans="1:1" x14ac:dyDescent="0.15">
      <c r="A132" t="s">
        <v>599</v>
      </c>
    </row>
    <row r="133" spans="1:1" x14ac:dyDescent="0.15">
      <c r="A133" t="s">
        <v>600</v>
      </c>
    </row>
    <row r="134" spans="1:1" x14ac:dyDescent="0.15">
      <c r="A134" t="s">
        <v>601</v>
      </c>
    </row>
    <row r="135" spans="1:1" x14ac:dyDescent="0.15">
      <c r="A135" t="s">
        <v>602</v>
      </c>
    </row>
    <row r="136" spans="1:1" x14ac:dyDescent="0.15">
      <c r="A136" t="s">
        <v>603</v>
      </c>
    </row>
    <row r="137" spans="1:1" x14ac:dyDescent="0.15">
      <c r="A137" t="s">
        <v>604</v>
      </c>
    </row>
    <row r="138" spans="1:1" x14ac:dyDescent="0.15">
      <c r="A138" t="s">
        <v>605</v>
      </c>
    </row>
    <row r="139" spans="1:1" x14ac:dyDescent="0.15">
      <c r="A139" t="s">
        <v>606</v>
      </c>
    </row>
    <row r="140" spans="1:1" x14ac:dyDescent="0.15">
      <c r="A140" t="s">
        <v>607</v>
      </c>
    </row>
    <row r="141" spans="1:1" x14ac:dyDescent="0.15">
      <c r="A141" t="s">
        <v>608</v>
      </c>
    </row>
    <row r="142" spans="1:1" x14ac:dyDescent="0.15">
      <c r="A142" t="s">
        <v>609</v>
      </c>
    </row>
    <row r="143" spans="1:1" x14ac:dyDescent="0.15">
      <c r="A143" t="s">
        <v>610</v>
      </c>
    </row>
    <row r="144" spans="1:1" x14ac:dyDescent="0.15">
      <c r="A144" t="s">
        <v>611</v>
      </c>
    </row>
    <row r="146" spans="1:1" x14ac:dyDescent="0.15">
      <c r="A146" t="s">
        <v>545</v>
      </c>
    </row>
    <row r="147" spans="1:1" x14ac:dyDescent="0.15">
      <c r="A147" t="s">
        <v>243</v>
      </c>
    </row>
    <row r="148" spans="1:1" x14ac:dyDescent="0.15">
      <c r="A148" t="s">
        <v>546</v>
      </c>
    </row>
    <row r="149" spans="1:1" x14ac:dyDescent="0.15">
      <c r="A149" t="s">
        <v>547</v>
      </c>
    </row>
    <row r="150" spans="1:1" x14ac:dyDescent="0.15">
      <c r="A150" t="s">
        <v>244</v>
      </c>
    </row>
    <row r="151" spans="1:1" x14ac:dyDescent="0.15">
      <c r="A151" t="s">
        <v>245</v>
      </c>
    </row>
    <row r="152" spans="1:1" x14ac:dyDescent="0.15">
      <c r="A152" t="s">
        <v>548</v>
      </c>
    </row>
    <row r="153" spans="1:1" x14ac:dyDescent="0.15">
      <c r="A153" t="s">
        <v>549</v>
      </c>
    </row>
    <row r="154" spans="1:1" x14ac:dyDescent="0.15">
      <c r="A154" t="s">
        <v>550</v>
      </c>
    </row>
    <row r="155" spans="1:1" x14ac:dyDescent="0.15">
      <c r="A155" t="s">
        <v>551</v>
      </c>
    </row>
    <row r="156" spans="1:1" x14ac:dyDescent="0.15">
      <c r="A156" t="s">
        <v>246</v>
      </c>
    </row>
    <row r="157" spans="1:1" x14ac:dyDescent="0.15">
      <c r="A157" t="s">
        <v>552</v>
      </c>
    </row>
    <row r="158" spans="1:1" x14ac:dyDescent="0.15">
      <c r="A158" t="s">
        <v>553</v>
      </c>
    </row>
    <row r="159" spans="1:1" x14ac:dyDescent="0.15">
      <c r="A159" t="s">
        <v>554</v>
      </c>
    </row>
    <row r="160" spans="1:1" x14ac:dyDescent="0.15">
      <c r="A160" t="s">
        <v>555</v>
      </c>
    </row>
    <row r="161" spans="1:1" x14ac:dyDescent="0.15">
      <c r="A161" t="s">
        <v>556</v>
      </c>
    </row>
    <row r="162" spans="1:1" x14ac:dyDescent="0.15">
      <c r="A162" t="s">
        <v>557</v>
      </c>
    </row>
    <row r="163" spans="1:1" x14ac:dyDescent="0.15">
      <c r="A163" t="s">
        <v>558</v>
      </c>
    </row>
    <row r="165" spans="1:1" x14ac:dyDescent="0.15">
      <c r="A165" t="s">
        <v>612</v>
      </c>
    </row>
    <row r="166" spans="1:1" x14ac:dyDescent="0.15">
      <c r="A166" t="s">
        <v>613</v>
      </c>
    </row>
    <row r="167" spans="1:1" x14ac:dyDescent="0.15">
      <c r="A167" t="s">
        <v>614</v>
      </c>
    </row>
    <row r="168" spans="1:1" x14ac:dyDescent="0.15">
      <c r="A168" t="s">
        <v>615</v>
      </c>
    </row>
    <row r="169" spans="1:1" x14ac:dyDescent="0.15">
      <c r="A169" t="s">
        <v>616</v>
      </c>
    </row>
    <row r="170" spans="1:1" x14ac:dyDescent="0.15">
      <c r="A170" t="s">
        <v>617</v>
      </c>
    </row>
    <row r="171" spans="1:1" x14ac:dyDescent="0.15">
      <c r="A171" t="s">
        <v>618</v>
      </c>
    </row>
    <row r="172" spans="1:1" x14ac:dyDescent="0.15">
      <c r="A172" t="s">
        <v>619</v>
      </c>
    </row>
    <row r="173" spans="1:1" x14ac:dyDescent="0.15">
      <c r="A173" t="s">
        <v>620</v>
      </c>
    </row>
    <row r="174" spans="1:1" x14ac:dyDescent="0.15">
      <c r="A174" t="s">
        <v>621</v>
      </c>
    </row>
    <row r="175" spans="1:1" x14ac:dyDescent="0.15">
      <c r="A175" t="s">
        <v>622</v>
      </c>
    </row>
    <row r="176" spans="1:1" x14ac:dyDescent="0.15">
      <c r="A176" t="s">
        <v>623</v>
      </c>
    </row>
    <row r="177" spans="1:1" x14ac:dyDescent="0.15">
      <c r="A177" t="s">
        <v>624</v>
      </c>
    </row>
    <row r="178" spans="1:1" x14ac:dyDescent="0.15">
      <c r="A178" t="s">
        <v>625</v>
      </c>
    </row>
    <row r="179" spans="1:1" x14ac:dyDescent="0.15">
      <c r="A179" t="s">
        <v>626</v>
      </c>
    </row>
    <row r="180" spans="1:1" x14ac:dyDescent="0.15">
      <c r="A180" t="s">
        <v>627</v>
      </c>
    </row>
    <row r="181" spans="1:1" x14ac:dyDescent="0.15">
      <c r="A181" t="s">
        <v>628</v>
      </c>
    </row>
    <row r="182" spans="1:1" x14ac:dyDescent="0.15">
      <c r="A182" t="s">
        <v>629</v>
      </c>
    </row>
    <row r="184" spans="1:1" x14ac:dyDescent="0.15">
      <c r="A184" t="s">
        <v>247</v>
      </c>
    </row>
    <row r="185" spans="1:1" x14ac:dyDescent="0.15">
      <c r="A185" t="s">
        <v>248</v>
      </c>
    </row>
    <row r="186" spans="1:1" x14ac:dyDescent="0.15">
      <c r="A186" t="s">
        <v>559</v>
      </c>
    </row>
    <row r="187" spans="1:1" x14ac:dyDescent="0.15">
      <c r="A187" t="s">
        <v>560</v>
      </c>
    </row>
    <row r="188" spans="1:1" x14ac:dyDescent="0.15">
      <c r="A188" t="s">
        <v>249</v>
      </c>
    </row>
    <row r="189" spans="1:1" x14ac:dyDescent="0.15">
      <c r="A189" t="s">
        <v>250</v>
      </c>
    </row>
    <row r="190" spans="1:1" x14ac:dyDescent="0.15">
      <c r="A190" t="s">
        <v>561</v>
      </c>
    </row>
    <row r="191" spans="1:1" x14ac:dyDescent="0.15">
      <c r="A191" t="s">
        <v>562</v>
      </c>
    </row>
    <row r="192" spans="1:1" x14ac:dyDescent="0.15">
      <c r="A192" t="s">
        <v>563</v>
      </c>
    </row>
    <row r="193" spans="1:1" x14ac:dyDescent="0.15">
      <c r="A193" t="s">
        <v>564</v>
      </c>
    </row>
    <row r="194" spans="1:1" x14ac:dyDescent="0.15">
      <c r="A194" t="s">
        <v>251</v>
      </c>
    </row>
    <row r="195" spans="1:1" x14ac:dyDescent="0.15">
      <c r="A195" t="s">
        <v>565</v>
      </c>
    </row>
    <row r="196" spans="1:1" x14ac:dyDescent="0.15">
      <c r="A196" t="s">
        <v>566</v>
      </c>
    </row>
    <row r="197" spans="1:1" x14ac:dyDescent="0.15">
      <c r="A197" t="s">
        <v>252</v>
      </c>
    </row>
    <row r="198" spans="1:1" x14ac:dyDescent="0.15">
      <c r="A198" t="s">
        <v>567</v>
      </c>
    </row>
    <row r="199" spans="1:1" x14ac:dyDescent="0.15">
      <c r="A199" t="s">
        <v>253</v>
      </c>
    </row>
    <row r="200" spans="1:1" x14ac:dyDescent="0.15">
      <c r="A200" t="s">
        <v>568</v>
      </c>
    </row>
    <row r="201" spans="1:1" x14ac:dyDescent="0.15">
      <c r="A201" t="s">
        <v>254</v>
      </c>
    </row>
    <row r="204" spans="1:1" x14ac:dyDescent="0.15">
      <c r="A204" t="s">
        <v>255</v>
      </c>
    </row>
    <row r="205" spans="1:1" x14ac:dyDescent="0.15">
      <c r="A205" t="s">
        <v>256</v>
      </c>
    </row>
    <row r="206" spans="1:1" x14ac:dyDescent="0.15">
      <c r="A206" t="s">
        <v>257</v>
      </c>
    </row>
    <row r="207" spans="1:1" x14ac:dyDescent="0.15">
      <c r="A207" t="s">
        <v>258</v>
      </c>
    </row>
    <row r="208" spans="1:1" x14ac:dyDescent="0.15">
      <c r="A208" t="s">
        <v>259</v>
      </c>
    </row>
    <row r="209" spans="1:1" x14ac:dyDescent="0.15">
      <c r="A209" t="s">
        <v>260</v>
      </c>
    </row>
    <row r="210" spans="1:1" x14ac:dyDescent="0.15">
      <c r="A210" t="s">
        <v>261</v>
      </c>
    </row>
    <row r="211" spans="1:1" x14ac:dyDescent="0.15">
      <c r="A211" t="s">
        <v>262</v>
      </c>
    </row>
    <row r="212" spans="1:1" x14ac:dyDescent="0.15">
      <c r="A212" t="s">
        <v>263</v>
      </c>
    </row>
    <row r="213" spans="1:1" x14ac:dyDescent="0.15">
      <c r="A213" t="s">
        <v>264</v>
      </c>
    </row>
    <row r="214" spans="1:1" x14ac:dyDescent="0.15">
      <c r="A214" t="s">
        <v>265</v>
      </c>
    </row>
    <row r="215" spans="1:1" x14ac:dyDescent="0.15">
      <c r="A215" t="s">
        <v>266</v>
      </c>
    </row>
    <row r="217" spans="1:1" x14ac:dyDescent="0.15">
      <c r="A217" t="s">
        <v>267</v>
      </c>
    </row>
    <row r="218" spans="1:1" x14ac:dyDescent="0.15">
      <c r="A218" t="s">
        <v>268</v>
      </c>
    </row>
    <row r="219" spans="1:1" x14ac:dyDescent="0.15">
      <c r="A219" t="s">
        <v>269</v>
      </c>
    </row>
    <row r="220" spans="1:1" x14ac:dyDescent="0.15">
      <c r="A220" t="s">
        <v>270</v>
      </c>
    </row>
    <row r="221" spans="1:1" x14ac:dyDescent="0.15">
      <c r="A221" t="s">
        <v>271</v>
      </c>
    </row>
    <row r="222" spans="1:1" x14ac:dyDescent="0.15">
      <c r="A222" t="s">
        <v>272</v>
      </c>
    </row>
    <row r="223" spans="1:1" x14ac:dyDescent="0.15">
      <c r="A223" t="s">
        <v>273</v>
      </c>
    </row>
    <row r="224" spans="1:1" x14ac:dyDescent="0.15">
      <c r="A224" t="s">
        <v>274</v>
      </c>
    </row>
    <row r="225" spans="1:1" x14ac:dyDescent="0.15">
      <c r="A225" t="s">
        <v>275</v>
      </c>
    </row>
    <row r="226" spans="1:1" x14ac:dyDescent="0.15">
      <c r="A226" t="s">
        <v>276</v>
      </c>
    </row>
    <row r="227" spans="1:1" x14ac:dyDescent="0.15">
      <c r="A227" t="s">
        <v>277</v>
      </c>
    </row>
    <row r="228" spans="1:1" x14ac:dyDescent="0.15">
      <c r="A228" t="s">
        <v>278</v>
      </c>
    </row>
    <row r="231" spans="1:1" x14ac:dyDescent="0.15">
      <c r="A231" t="s">
        <v>279</v>
      </c>
    </row>
    <row r="232" spans="1:1" x14ac:dyDescent="0.15">
      <c r="A232" t="s">
        <v>280</v>
      </c>
    </row>
    <row r="233" spans="1:1" x14ac:dyDescent="0.15">
      <c r="A233" t="s">
        <v>281</v>
      </c>
    </row>
    <row r="234" spans="1:1" x14ac:dyDescent="0.15">
      <c r="A234" t="s">
        <v>282</v>
      </c>
    </row>
    <row r="235" spans="1:1" x14ac:dyDescent="0.15">
      <c r="A235" t="s">
        <v>283</v>
      </c>
    </row>
    <row r="236" spans="1:1" x14ac:dyDescent="0.15">
      <c r="A236" t="s">
        <v>284</v>
      </c>
    </row>
    <row r="237" spans="1:1" x14ac:dyDescent="0.15">
      <c r="A237" t="s">
        <v>285</v>
      </c>
    </row>
    <row r="238" spans="1:1" x14ac:dyDescent="0.15">
      <c r="A238" t="s">
        <v>286</v>
      </c>
    </row>
    <row r="239" spans="1:1" x14ac:dyDescent="0.15">
      <c r="A239" t="s">
        <v>287</v>
      </c>
    </row>
    <row r="240" spans="1:1" x14ac:dyDescent="0.15">
      <c r="A240" t="s">
        <v>288</v>
      </c>
    </row>
    <row r="241" spans="1:1" x14ac:dyDescent="0.15">
      <c r="A241" t="s">
        <v>289</v>
      </c>
    </row>
    <row r="242" spans="1:1" x14ac:dyDescent="0.15">
      <c r="A242" t="s">
        <v>290</v>
      </c>
    </row>
    <row r="243" spans="1:1" x14ac:dyDescent="0.15">
      <c r="A243" t="s">
        <v>291</v>
      </c>
    </row>
    <row r="244" spans="1:1" x14ac:dyDescent="0.15">
      <c r="A244" t="s">
        <v>292</v>
      </c>
    </row>
    <row r="245" spans="1:1" x14ac:dyDescent="0.15">
      <c r="A245" t="s">
        <v>293</v>
      </c>
    </row>
    <row r="246" spans="1:1" x14ac:dyDescent="0.15">
      <c r="A246" t="s">
        <v>294</v>
      </c>
    </row>
    <row r="249" spans="1:1" x14ac:dyDescent="0.15">
      <c r="A249" t="s">
        <v>295</v>
      </c>
    </row>
    <row r="250" spans="1:1" x14ac:dyDescent="0.15">
      <c r="A250" t="s">
        <v>296</v>
      </c>
    </row>
    <row r="251" spans="1:1" x14ac:dyDescent="0.15">
      <c r="A251" t="s">
        <v>297</v>
      </c>
    </row>
    <row r="252" spans="1:1" x14ac:dyDescent="0.15">
      <c r="A252" t="s">
        <v>298</v>
      </c>
    </row>
    <row r="253" spans="1:1" x14ac:dyDescent="0.15">
      <c r="A253" t="s">
        <v>299</v>
      </c>
    </row>
    <row r="254" spans="1:1" x14ac:dyDescent="0.15">
      <c r="A254" t="s">
        <v>300</v>
      </c>
    </row>
    <row r="255" spans="1:1" x14ac:dyDescent="0.15">
      <c r="A255" t="s">
        <v>301</v>
      </c>
    </row>
    <row r="256" spans="1:1" x14ac:dyDescent="0.15">
      <c r="A256" t="s">
        <v>302</v>
      </c>
    </row>
    <row r="259" spans="1:1" x14ac:dyDescent="0.15">
      <c r="A259" t="s">
        <v>303</v>
      </c>
    </row>
    <row r="260" spans="1:1" x14ac:dyDescent="0.15">
      <c r="A260" t="s">
        <v>304</v>
      </c>
    </row>
    <row r="261" spans="1:1" x14ac:dyDescent="0.15">
      <c r="A261" t="s">
        <v>305</v>
      </c>
    </row>
    <row r="262" spans="1:1" x14ac:dyDescent="0.15">
      <c r="A262" t="s">
        <v>306</v>
      </c>
    </row>
    <row r="265" spans="1:1" x14ac:dyDescent="0.15">
      <c r="A265" t="s">
        <v>307</v>
      </c>
    </row>
    <row r="266" spans="1:1" x14ac:dyDescent="0.15">
      <c r="A266" t="s">
        <v>308</v>
      </c>
    </row>
    <row r="267" spans="1:1" x14ac:dyDescent="0.15">
      <c r="A267" t="s">
        <v>309</v>
      </c>
    </row>
    <row r="268" spans="1:1" x14ac:dyDescent="0.15">
      <c r="A268" t="s">
        <v>310</v>
      </c>
    </row>
    <row r="269" spans="1:1" x14ac:dyDescent="0.15">
      <c r="A269" t="s">
        <v>311</v>
      </c>
    </row>
    <row r="270" spans="1:1" x14ac:dyDescent="0.15">
      <c r="A270" t="s">
        <v>312</v>
      </c>
    </row>
    <row r="273" spans="1:1" x14ac:dyDescent="0.15">
      <c r="A273" t="s">
        <v>313</v>
      </c>
    </row>
    <row r="274" spans="1:1" x14ac:dyDescent="0.15">
      <c r="A274" t="s">
        <v>314</v>
      </c>
    </row>
    <row r="275" spans="1:1" x14ac:dyDescent="0.15">
      <c r="A275" t="s">
        <v>315</v>
      </c>
    </row>
    <row r="276" spans="1:1" x14ac:dyDescent="0.15">
      <c r="A276" t="s">
        <v>316</v>
      </c>
    </row>
    <row r="277" spans="1:1" x14ac:dyDescent="0.15">
      <c r="A277" t="s">
        <v>317</v>
      </c>
    </row>
    <row r="278" spans="1:1" x14ac:dyDescent="0.15">
      <c r="A278" t="s">
        <v>318</v>
      </c>
    </row>
    <row r="281" spans="1:1" x14ac:dyDescent="0.15">
      <c r="A281" t="s">
        <v>319</v>
      </c>
    </row>
    <row r="282" spans="1:1" x14ac:dyDescent="0.15">
      <c r="A282" t="s">
        <v>320</v>
      </c>
    </row>
    <row r="283" spans="1:1" x14ac:dyDescent="0.15">
      <c r="A283" t="s">
        <v>321</v>
      </c>
    </row>
    <row r="284" spans="1:1" x14ac:dyDescent="0.15">
      <c r="A284" t="s">
        <v>322</v>
      </c>
    </row>
    <row r="285" spans="1:1" x14ac:dyDescent="0.15">
      <c r="A285" t="s">
        <v>323</v>
      </c>
    </row>
    <row r="286" spans="1:1" x14ac:dyDescent="0.15">
      <c r="A286" t="s">
        <v>324</v>
      </c>
    </row>
    <row r="287" spans="1:1" x14ac:dyDescent="0.15">
      <c r="A287" t="s">
        <v>325</v>
      </c>
    </row>
    <row r="288" spans="1:1" x14ac:dyDescent="0.15">
      <c r="A288" t="s">
        <v>326</v>
      </c>
    </row>
    <row r="289" spans="1:1" x14ac:dyDescent="0.15">
      <c r="A289" t="s">
        <v>327</v>
      </c>
    </row>
    <row r="290" spans="1:1" x14ac:dyDescent="0.15">
      <c r="A290" t="s">
        <v>328</v>
      </c>
    </row>
    <row r="291" spans="1:1" x14ac:dyDescent="0.15">
      <c r="A291" t="s">
        <v>329</v>
      </c>
    </row>
    <row r="292" spans="1:1" x14ac:dyDescent="0.15">
      <c r="A292" t="s">
        <v>330</v>
      </c>
    </row>
    <row r="295" spans="1:1" x14ac:dyDescent="0.15">
      <c r="A295" t="s">
        <v>331</v>
      </c>
    </row>
    <row r="296" spans="1:1" x14ac:dyDescent="0.15">
      <c r="A296" t="s">
        <v>332</v>
      </c>
    </row>
    <row r="297" spans="1:1" x14ac:dyDescent="0.15">
      <c r="A297" t="s">
        <v>333</v>
      </c>
    </row>
    <row r="298" spans="1:1" x14ac:dyDescent="0.15">
      <c r="A298" t="s">
        <v>334</v>
      </c>
    </row>
    <row r="299" spans="1:1" x14ac:dyDescent="0.15">
      <c r="A299" t="s">
        <v>335</v>
      </c>
    </row>
    <row r="300" spans="1:1" x14ac:dyDescent="0.15">
      <c r="A300" t="s">
        <v>336</v>
      </c>
    </row>
    <row r="301" spans="1:1" x14ac:dyDescent="0.15">
      <c r="A301" t="s">
        <v>337</v>
      </c>
    </row>
    <row r="302" spans="1:1" x14ac:dyDescent="0.15">
      <c r="A302" t="s">
        <v>338</v>
      </c>
    </row>
    <row r="303" spans="1:1" x14ac:dyDescent="0.15">
      <c r="A303" t="s">
        <v>339</v>
      </c>
    </row>
    <row r="304" spans="1:1" x14ac:dyDescent="0.15">
      <c r="A304" t="s">
        <v>340</v>
      </c>
    </row>
    <row r="305" spans="1:1" x14ac:dyDescent="0.15">
      <c r="A305" t="s">
        <v>341</v>
      </c>
    </row>
    <row r="306" spans="1:1" x14ac:dyDescent="0.15">
      <c r="A306" t="s">
        <v>342</v>
      </c>
    </row>
    <row r="308" spans="1:1" x14ac:dyDescent="0.15">
      <c r="A308" t="s">
        <v>57</v>
      </c>
    </row>
    <row r="309" spans="1:1" x14ac:dyDescent="0.15">
      <c r="A309" t="s">
        <v>58</v>
      </c>
    </row>
    <row r="310" spans="1:1" x14ac:dyDescent="0.15">
      <c r="A310" t="s">
        <v>59</v>
      </c>
    </row>
    <row r="311" spans="1:1" x14ac:dyDescent="0.15">
      <c r="A311" t="s">
        <v>60</v>
      </c>
    </row>
    <row r="312" spans="1:1" x14ac:dyDescent="0.15">
      <c r="A312" t="s">
        <v>61</v>
      </c>
    </row>
    <row r="313" spans="1:1" x14ac:dyDescent="0.15">
      <c r="A313" t="s">
        <v>62</v>
      </c>
    </row>
    <row r="314" spans="1:1" x14ac:dyDescent="0.15">
      <c r="A314" t="s">
        <v>63</v>
      </c>
    </row>
    <row r="315" spans="1:1" x14ac:dyDescent="0.15">
      <c r="A315" t="s">
        <v>64</v>
      </c>
    </row>
    <row r="316" spans="1:1" x14ac:dyDescent="0.15">
      <c r="A316" t="s">
        <v>65</v>
      </c>
    </row>
    <row r="317" spans="1:1" x14ac:dyDescent="0.15">
      <c r="A317" t="s">
        <v>66</v>
      </c>
    </row>
    <row r="318" spans="1:1" x14ac:dyDescent="0.15">
      <c r="A318" t="s">
        <v>67</v>
      </c>
    </row>
    <row r="319" spans="1:1" x14ac:dyDescent="0.15">
      <c r="A319" t="s">
        <v>68</v>
      </c>
    </row>
    <row r="322" spans="1:1" x14ac:dyDescent="0.15">
      <c r="A322" t="s">
        <v>343</v>
      </c>
    </row>
    <row r="323" spans="1:1" x14ac:dyDescent="0.15">
      <c r="A323" t="s">
        <v>344</v>
      </c>
    </row>
    <row r="324" spans="1:1" x14ac:dyDescent="0.15">
      <c r="A324" t="s">
        <v>345</v>
      </c>
    </row>
    <row r="325" spans="1:1" x14ac:dyDescent="0.15">
      <c r="A325" t="s">
        <v>346</v>
      </c>
    </row>
    <row r="326" spans="1:1" x14ac:dyDescent="0.15">
      <c r="A326" t="s">
        <v>347</v>
      </c>
    </row>
    <row r="327" spans="1:1" x14ac:dyDescent="0.15">
      <c r="A327" t="s">
        <v>348</v>
      </c>
    </row>
    <row r="328" spans="1:1" x14ac:dyDescent="0.15">
      <c r="A328" t="s">
        <v>349</v>
      </c>
    </row>
    <row r="329" spans="1:1" x14ac:dyDescent="0.15">
      <c r="A329" t="s">
        <v>350</v>
      </c>
    </row>
    <row r="330" spans="1:1" x14ac:dyDescent="0.15">
      <c r="A330" t="s">
        <v>351</v>
      </c>
    </row>
    <row r="331" spans="1:1" x14ac:dyDescent="0.15">
      <c r="A331" t="s">
        <v>352</v>
      </c>
    </row>
    <row r="332" spans="1:1" x14ac:dyDescent="0.15">
      <c r="A332" t="s">
        <v>353</v>
      </c>
    </row>
    <row r="333" spans="1:1" x14ac:dyDescent="0.15">
      <c r="A333" t="s">
        <v>354</v>
      </c>
    </row>
    <row r="334" spans="1:1" x14ac:dyDescent="0.15">
      <c r="A334" t="s">
        <v>355</v>
      </c>
    </row>
    <row r="335" spans="1:1" x14ac:dyDescent="0.15">
      <c r="A335" t="s">
        <v>356</v>
      </c>
    </row>
    <row r="336" spans="1:1" x14ac:dyDescent="0.15">
      <c r="A336" t="s">
        <v>357</v>
      </c>
    </row>
    <row r="337" spans="1:1" x14ac:dyDescent="0.15">
      <c r="A337" t="s">
        <v>358</v>
      </c>
    </row>
    <row r="340" spans="1:1" x14ac:dyDescent="0.15">
      <c r="A340" t="s">
        <v>359</v>
      </c>
    </row>
    <row r="341" spans="1:1" x14ac:dyDescent="0.15">
      <c r="A341" t="s">
        <v>360</v>
      </c>
    </row>
    <row r="342" spans="1:1" x14ac:dyDescent="0.15">
      <c r="A342" t="s">
        <v>361</v>
      </c>
    </row>
    <row r="343" spans="1:1" x14ac:dyDescent="0.15">
      <c r="A343" t="s">
        <v>362</v>
      </c>
    </row>
    <row r="344" spans="1:1" x14ac:dyDescent="0.15">
      <c r="A344" t="s">
        <v>363</v>
      </c>
    </row>
    <row r="345" spans="1:1" x14ac:dyDescent="0.15">
      <c r="A345" t="s">
        <v>364</v>
      </c>
    </row>
    <row r="346" spans="1:1" x14ac:dyDescent="0.15">
      <c r="A346" t="s">
        <v>365</v>
      </c>
    </row>
    <row r="347" spans="1:1" x14ac:dyDescent="0.15">
      <c r="A347" t="s">
        <v>366</v>
      </c>
    </row>
    <row r="350" spans="1:1" x14ac:dyDescent="0.15">
      <c r="A350" t="s">
        <v>105</v>
      </c>
    </row>
    <row r="351" spans="1:1" x14ac:dyDescent="0.15">
      <c r="A351" t="s">
        <v>106</v>
      </c>
    </row>
    <row r="352" spans="1:1" x14ac:dyDescent="0.15">
      <c r="A352" t="s">
        <v>107</v>
      </c>
    </row>
    <row r="353" spans="1:1" x14ac:dyDescent="0.15">
      <c r="A353" t="s">
        <v>108</v>
      </c>
    </row>
    <row r="356" spans="1:1" x14ac:dyDescent="0.15">
      <c r="A356" t="s">
        <v>367</v>
      </c>
    </row>
    <row r="357" spans="1:1" x14ac:dyDescent="0.15">
      <c r="A357" t="s">
        <v>368</v>
      </c>
    </row>
    <row r="358" spans="1:1" x14ac:dyDescent="0.15">
      <c r="A358" t="s">
        <v>369</v>
      </c>
    </row>
    <row r="359" spans="1:1" x14ac:dyDescent="0.15">
      <c r="A359" t="s">
        <v>370</v>
      </c>
    </row>
    <row r="360" spans="1:1" x14ac:dyDescent="0.15">
      <c r="A360" t="s">
        <v>371</v>
      </c>
    </row>
    <row r="361" spans="1:1" x14ac:dyDescent="0.15">
      <c r="A361" t="s">
        <v>372</v>
      </c>
    </row>
    <row r="364" spans="1:1" x14ac:dyDescent="0.15">
      <c r="A364" t="s">
        <v>373</v>
      </c>
    </row>
    <row r="365" spans="1:1" x14ac:dyDescent="0.15">
      <c r="A365" t="s">
        <v>374</v>
      </c>
    </row>
    <row r="366" spans="1:1" x14ac:dyDescent="0.15">
      <c r="A366" t="s">
        <v>375</v>
      </c>
    </row>
    <row r="367" spans="1:1" x14ac:dyDescent="0.15">
      <c r="A367" t="s">
        <v>376</v>
      </c>
    </row>
    <row r="368" spans="1:1" x14ac:dyDescent="0.15">
      <c r="A368" t="s">
        <v>377</v>
      </c>
    </row>
    <row r="369" spans="1:1" x14ac:dyDescent="0.15">
      <c r="A369" t="s">
        <v>378</v>
      </c>
    </row>
    <row r="372" spans="1:1" x14ac:dyDescent="0.15">
      <c r="A372" t="s">
        <v>121</v>
      </c>
    </row>
    <row r="373" spans="1:1" x14ac:dyDescent="0.15">
      <c r="A373" t="s">
        <v>125</v>
      </c>
    </row>
    <row r="374" spans="1:1" x14ac:dyDescent="0.15">
      <c r="A374" t="s">
        <v>129</v>
      </c>
    </row>
    <row r="375" spans="1:1" x14ac:dyDescent="0.15">
      <c r="A375" t="s">
        <v>133</v>
      </c>
    </row>
    <row r="376" spans="1:1" x14ac:dyDescent="0.15">
      <c r="A376" t="s">
        <v>137</v>
      </c>
    </row>
    <row r="377" spans="1:1" x14ac:dyDescent="0.15">
      <c r="A377" t="s">
        <v>141</v>
      </c>
    </row>
    <row r="378" spans="1:1" x14ac:dyDescent="0.15">
      <c r="A378" t="s">
        <v>145</v>
      </c>
    </row>
    <row r="379" spans="1:1" x14ac:dyDescent="0.15">
      <c r="A379" t="s">
        <v>149</v>
      </c>
    </row>
    <row r="380" spans="1:1" x14ac:dyDescent="0.15">
      <c r="A380" t="s">
        <v>153</v>
      </c>
    </row>
    <row r="381" spans="1:1" x14ac:dyDescent="0.15">
      <c r="A381" t="s">
        <v>157</v>
      </c>
    </row>
    <row r="382" spans="1:1" x14ac:dyDescent="0.15">
      <c r="A382" t="s">
        <v>161</v>
      </c>
    </row>
    <row r="383" spans="1:1" x14ac:dyDescent="0.15">
      <c r="A383" t="s">
        <v>165</v>
      </c>
    </row>
    <row r="386" spans="1:1" x14ac:dyDescent="0.15">
      <c r="A386" t="s">
        <v>379</v>
      </c>
    </row>
    <row r="387" spans="1:1" x14ac:dyDescent="0.15">
      <c r="A387" t="s">
        <v>380</v>
      </c>
    </row>
    <row r="388" spans="1:1" x14ac:dyDescent="0.15">
      <c r="A388" t="s">
        <v>381</v>
      </c>
    </row>
    <row r="389" spans="1:1" x14ac:dyDescent="0.15">
      <c r="A389" t="s">
        <v>382</v>
      </c>
    </row>
    <row r="390" spans="1:1" x14ac:dyDescent="0.15">
      <c r="A390" t="s">
        <v>383</v>
      </c>
    </row>
    <row r="391" spans="1:1" x14ac:dyDescent="0.15">
      <c r="A391" t="s">
        <v>384</v>
      </c>
    </row>
    <row r="392" spans="1:1" x14ac:dyDescent="0.15">
      <c r="A392" t="s">
        <v>385</v>
      </c>
    </row>
    <row r="393" spans="1:1" x14ac:dyDescent="0.15">
      <c r="A393" t="s">
        <v>386</v>
      </c>
    </row>
    <row r="394" spans="1:1" x14ac:dyDescent="0.15">
      <c r="A394" t="s">
        <v>387</v>
      </c>
    </row>
    <row r="395" spans="1:1" x14ac:dyDescent="0.15">
      <c r="A395" t="s">
        <v>388</v>
      </c>
    </row>
    <row r="396" spans="1:1" x14ac:dyDescent="0.15">
      <c r="A396" t="s">
        <v>389</v>
      </c>
    </row>
    <row r="397" spans="1:1" x14ac:dyDescent="0.15">
      <c r="A397" t="s">
        <v>390</v>
      </c>
    </row>
    <row r="399" spans="1:1" x14ac:dyDescent="0.15">
      <c r="A399" t="s">
        <v>69</v>
      </c>
    </row>
    <row r="400" spans="1:1" x14ac:dyDescent="0.15">
      <c r="A400" t="s">
        <v>70</v>
      </c>
    </row>
    <row r="401" spans="1:1" x14ac:dyDescent="0.15">
      <c r="A401" t="s">
        <v>71</v>
      </c>
    </row>
    <row r="402" spans="1:1" x14ac:dyDescent="0.15">
      <c r="A402" t="s">
        <v>72</v>
      </c>
    </row>
    <row r="403" spans="1:1" x14ac:dyDescent="0.15">
      <c r="A403" t="s">
        <v>73</v>
      </c>
    </row>
    <row r="404" spans="1:1" x14ac:dyDescent="0.15">
      <c r="A404" t="s">
        <v>74</v>
      </c>
    </row>
    <row r="405" spans="1:1" x14ac:dyDescent="0.15">
      <c r="A405" t="s">
        <v>75</v>
      </c>
    </row>
    <row r="406" spans="1:1" x14ac:dyDescent="0.15">
      <c r="A406" t="s">
        <v>76</v>
      </c>
    </row>
    <row r="407" spans="1:1" x14ac:dyDescent="0.15">
      <c r="A407" t="s">
        <v>77</v>
      </c>
    </row>
    <row r="408" spans="1:1" x14ac:dyDescent="0.15">
      <c r="A408" t="s">
        <v>78</v>
      </c>
    </row>
    <row r="409" spans="1:1" x14ac:dyDescent="0.15">
      <c r="A409" t="s">
        <v>79</v>
      </c>
    </row>
    <row r="410" spans="1:1" x14ac:dyDescent="0.15">
      <c r="A410" t="s">
        <v>80</v>
      </c>
    </row>
    <row r="413" spans="1:1" x14ac:dyDescent="0.15">
      <c r="A413" t="s">
        <v>391</v>
      </c>
    </row>
    <row r="414" spans="1:1" x14ac:dyDescent="0.15">
      <c r="A414" t="s">
        <v>392</v>
      </c>
    </row>
    <row r="415" spans="1:1" x14ac:dyDescent="0.15">
      <c r="A415" t="s">
        <v>393</v>
      </c>
    </row>
    <row r="416" spans="1:1" x14ac:dyDescent="0.15">
      <c r="A416" t="s">
        <v>394</v>
      </c>
    </row>
    <row r="417" spans="1:1" x14ac:dyDescent="0.15">
      <c r="A417" t="s">
        <v>395</v>
      </c>
    </row>
    <row r="418" spans="1:1" x14ac:dyDescent="0.15">
      <c r="A418" t="s">
        <v>396</v>
      </c>
    </row>
    <row r="419" spans="1:1" x14ac:dyDescent="0.15">
      <c r="A419" t="s">
        <v>397</v>
      </c>
    </row>
    <row r="420" spans="1:1" x14ac:dyDescent="0.15">
      <c r="A420" t="s">
        <v>398</v>
      </c>
    </row>
    <row r="421" spans="1:1" x14ac:dyDescent="0.15">
      <c r="A421" t="s">
        <v>399</v>
      </c>
    </row>
    <row r="422" spans="1:1" x14ac:dyDescent="0.15">
      <c r="A422" t="s">
        <v>400</v>
      </c>
    </row>
    <row r="423" spans="1:1" x14ac:dyDescent="0.15">
      <c r="A423" t="s">
        <v>401</v>
      </c>
    </row>
    <row r="424" spans="1:1" x14ac:dyDescent="0.15">
      <c r="A424" t="s">
        <v>402</v>
      </c>
    </row>
    <row r="425" spans="1:1" x14ac:dyDescent="0.15">
      <c r="A425" t="s">
        <v>403</v>
      </c>
    </row>
    <row r="426" spans="1:1" x14ac:dyDescent="0.15">
      <c r="A426" t="s">
        <v>404</v>
      </c>
    </row>
    <row r="427" spans="1:1" x14ac:dyDescent="0.15">
      <c r="A427" t="s">
        <v>405</v>
      </c>
    </row>
    <row r="428" spans="1:1" x14ac:dyDescent="0.15">
      <c r="A428" t="s">
        <v>406</v>
      </c>
    </row>
    <row r="431" spans="1:1" x14ac:dyDescent="0.15">
      <c r="A431" t="s">
        <v>407</v>
      </c>
    </row>
    <row r="432" spans="1:1" x14ac:dyDescent="0.15">
      <c r="A432" t="s">
        <v>408</v>
      </c>
    </row>
    <row r="433" spans="1:1" x14ac:dyDescent="0.15">
      <c r="A433" t="s">
        <v>409</v>
      </c>
    </row>
    <row r="434" spans="1:1" x14ac:dyDescent="0.15">
      <c r="A434" t="s">
        <v>410</v>
      </c>
    </row>
    <row r="435" spans="1:1" x14ac:dyDescent="0.15">
      <c r="A435" t="s">
        <v>411</v>
      </c>
    </row>
    <row r="436" spans="1:1" x14ac:dyDescent="0.15">
      <c r="A436" t="s">
        <v>412</v>
      </c>
    </row>
    <row r="437" spans="1:1" x14ac:dyDescent="0.15">
      <c r="A437" t="s">
        <v>413</v>
      </c>
    </row>
    <row r="438" spans="1:1" x14ac:dyDescent="0.15">
      <c r="A438" t="s">
        <v>414</v>
      </c>
    </row>
    <row r="441" spans="1:1" x14ac:dyDescent="0.15">
      <c r="A441" t="s">
        <v>109</v>
      </c>
    </row>
    <row r="442" spans="1:1" x14ac:dyDescent="0.15">
      <c r="A442" t="s">
        <v>110</v>
      </c>
    </row>
    <row r="443" spans="1:1" x14ac:dyDescent="0.15">
      <c r="A443" t="s">
        <v>111</v>
      </c>
    </row>
    <row r="444" spans="1:1" x14ac:dyDescent="0.15">
      <c r="A444" t="s">
        <v>112</v>
      </c>
    </row>
    <row r="447" spans="1:1" x14ac:dyDescent="0.15">
      <c r="A447" t="s">
        <v>415</v>
      </c>
    </row>
    <row r="448" spans="1:1" x14ac:dyDescent="0.15">
      <c r="A448" t="s">
        <v>416</v>
      </c>
    </row>
    <row r="449" spans="1:1" x14ac:dyDescent="0.15">
      <c r="A449" t="s">
        <v>417</v>
      </c>
    </row>
    <row r="450" spans="1:1" x14ac:dyDescent="0.15">
      <c r="A450" t="s">
        <v>418</v>
      </c>
    </row>
    <row r="451" spans="1:1" x14ac:dyDescent="0.15">
      <c r="A451" t="s">
        <v>419</v>
      </c>
    </row>
    <row r="452" spans="1:1" x14ac:dyDescent="0.15">
      <c r="A452" t="s">
        <v>420</v>
      </c>
    </row>
    <row r="455" spans="1:1" x14ac:dyDescent="0.15">
      <c r="A455" t="s">
        <v>421</v>
      </c>
    </row>
    <row r="456" spans="1:1" x14ac:dyDescent="0.15">
      <c r="A456" t="s">
        <v>422</v>
      </c>
    </row>
    <row r="457" spans="1:1" x14ac:dyDescent="0.15">
      <c r="A457" t="s">
        <v>423</v>
      </c>
    </row>
    <row r="458" spans="1:1" x14ac:dyDescent="0.15">
      <c r="A458" t="s">
        <v>424</v>
      </c>
    </row>
    <row r="459" spans="1:1" x14ac:dyDescent="0.15">
      <c r="A459" t="s">
        <v>425</v>
      </c>
    </row>
    <row r="460" spans="1:1" x14ac:dyDescent="0.15">
      <c r="A460" t="s">
        <v>426</v>
      </c>
    </row>
    <row r="463" spans="1:1" x14ac:dyDescent="0.15">
      <c r="A463" t="s">
        <v>122</v>
      </c>
    </row>
    <row r="464" spans="1:1" x14ac:dyDescent="0.15">
      <c r="A464" t="s">
        <v>126</v>
      </c>
    </row>
    <row r="465" spans="1:1" x14ac:dyDescent="0.15">
      <c r="A465" t="s">
        <v>130</v>
      </c>
    </row>
    <row r="466" spans="1:1" x14ac:dyDescent="0.15">
      <c r="A466" t="s">
        <v>134</v>
      </c>
    </row>
    <row r="467" spans="1:1" x14ac:dyDescent="0.15">
      <c r="A467" t="s">
        <v>138</v>
      </c>
    </row>
    <row r="468" spans="1:1" x14ac:dyDescent="0.15">
      <c r="A468" t="s">
        <v>142</v>
      </c>
    </row>
    <row r="469" spans="1:1" x14ac:dyDescent="0.15">
      <c r="A469" t="s">
        <v>146</v>
      </c>
    </row>
    <row r="470" spans="1:1" x14ac:dyDescent="0.15">
      <c r="A470" t="s">
        <v>150</v>
      </c>
    </row>
    <row r="471" spans="1:1" x14ac:dyDescent="0.15">
      <c r="A471" t="s">
        <v>154</v>
      </c>
    </row>
    <row r="472" spans="1:1" x14ac:dyDescent="0.15">
      <c r="A472" t="s">
        <v>158</v>
      </c>
    </row>
    <row r="473" spans="1:1" x14ac:dyDescent="0.15">
      <c r="A473" t="s">
        <v>162</v>
      </c>
    </row>
    <row r="474" spans="1:1" x14ac:dyDescent="0.15">
      <c r="A474" t="s">
        <v>166</v>
      </c>
    </row>
    <row r="478" spans="1:1" x14ac:dyDescent="0.15">
      <c r="A478" t="s">
        <v>427</v>
      </c>
    </row>
    <row r="479" spans="1:1" x14ac:dyDescent="0.15">
      <c r="A479" t="s">
        <v>428</v>
      </c>
    </row>
    <row r="480" spans="1:1" x14ac:dyDescent="0.15">
      <c r="A480" t="s">
        <v>429</v>
      </c>
    </row>
    <row r="481" spans="1:1" x14ac:dyDescent="0.15">
      <c r="A481" t="s">
        <v>430</v>
      </c>
    </row>
    <row r="482" spans="1:1" x14ac:dyDescent="0.15">
      <c r="A482" t="s">
        <v>431</v>
      </c>
    </row>
    <row r="483" spans="1:1" x14ac:dyDescent="0.15">
      <c r="A483" t="s">
        <v>432</v>
      </c>
    </row>
    <row r="484" spans="1:1" x14ac:dyDescent="0.15">
      <c r="A484" t="s">
        <v>433</v>
      </c>
    </row>
    <row r="485" spans="1:1" x14ac:dyDescent="0.15">
      <c r="A485" t="s">
        <v>434</v>
      </c>
    </row>
    <row r="486" spans="1:1" x14ac:dyDescent="0.15">
      <c r="A486" t="s">
        <v>435</v>
      </c>
    </row>
    <row r="487" spans="1:1" x14ac:dyDescent="0.15">
      <c r="A487" t="s">
        <v>436</v>
      </c>
    </row>
    <row r="488" spans="1:1" x14ac:dyDescent="0.15">
      <c r="A488" t="s">
        <v>437</v>
      </c>
    </row>
    <row r="489" spans="1:1" x14ac:dyDescent="0.15">
      <c r="A489" t="s">
        <v>438</v>
      </c>
    </row>
    <row r="491" spans="1:1" x14ac:dyDescent="0.15">
      <c r="A491" t="s">
        <v>81</v>
      </c>
    </row>
    <row r="492" spans="1:1" x14ac:dyDescent="0.15">
      <c r="A492" t="s">
        <v>82</v>
      </c>
    </row>
    <row r="493" spans="1:1" x14ac:dyDescent="0.15">
      <c r="A493" t="s">
        <v>83</v>
      </c>
    </row>
    <row r="494" spans="1:1" x14ac:dyDescent="0.15">
      <c r="A494" t="s">
        <v>84</v>
      </c>
    </row>
    <row r="495" spans="1:1" x14ac:dyDescent="0.15">
      <c r="A495" t="s">
        <v>85</v>
      </c>
    </row>
    <row r="496" spans="1:1" x14ac:dyDescent="0.15">
      <c r="A496" t="s">
        <v>86</v>
      </c>
    </row>
    <row r="497" spans="1:1" x14ac:dyDescent="0.15">
      <c r="A497" t="s">
        <v>87</v>
      </c>
    </row>
    <row r="498" spans="1:1" x14ac:dyDescent="0.15">
      <c r="A498" t="s">
        <v>88</v>
      </c>
    </row>
    <row r="499" spans="1:1" x14ac:dyDescent="0.15">
      <c r="A499" t="s">
        <v>89</v>
      </c>
    </row>
    <row r="500" spans="1:1" x14ac:dyDescent="0.15">
      <c r="A500" t="s">
        <v>90</v>
      </c>
    </row>
    <row r="501" spans="1:1" x14ac:dyDescent="0.15">
      <c r="A501" t="s">
        <v>91</v>
      </c>
    </row>
    <row r="502" spans="1:1" x14ac:dyDescent="0.15">
      <c r="A502" t="s">
        <v>92</v>
      </c>
    </row>
    <row r="505" spans="1:1" x14ac:dyDescent="0.15">
      <c r="A505" t="s">
        <v>439</v>
      </c>
    </row>
    <row r="506" spans="1:1" x14ac:dyDescent="0.15">
      <c r="A506" t="s">
        <v>440</v>
      </c>
    </row>
    <row r="507" spans="1:1" x14ac:dyDescent="0.15">
      <c r="A507" t="s">
        <v>441</v>
      </c>
    </row>
    <row r="508" spans="1:1" x14ac:dyDescent="0.15">
      <c r="A508" t="s">
        <v>442</v>
      </c>
    </row>
    <row r="509" spans="1:1" x14ac:dyDescent="0.15">
      <c r="A509" t="s">
        <v>443</v>
      </c>
    </row>
    <row r="510" spans="1:1" x14ac:dyDescent="0.15">
      <c r="A510" t="s">
        <v>444</v>
      </c>
    </row>
    <row r="511" spans="1:1" x14ac:dyDescent="0.15">
      <c r="A511" t="s">
        <v>445</v>
      </c>
    </row>
    <row r="512" spans="1:1" x14ac:dyDescent="0.15">
      <c r="A512" t="s">
        <v>446</v>
      </c>
    </row>
    <row r="513" spans="1:1" x14ac:dyDescent="0.15">
      <c r="A513" t="s">
        <v>447</v>
      </c>
    </row>
    <row r="514" spans="1:1" x14ac:dyDescent="0.15">
      <c r="A514" t="s">
        <v>448</v>
      </c>
    </row>
    <row r="515" spans="1:1" x14ac:dyDescent="0.15">
      <c r="A515" t="s">
        <v>449</v>
      </c>
    </row>
    <row r="516" spans="1:1" x14ac:dyDescent="0.15">
      <c r="A516" t="s">
        <v>450</v>
      </c>
    </row>
    <row r="517" spans="1:1" x14ac:dyDescent="0.15">
      <c r="A517" t="s">
        <v>451</v>
      </c>
    </row>
    <row r="518" spans="1:1" x14ac:dyDescent="0.15">
      <c r="A518" t="s">
        <v>452</v>
      </c>
    </row>
    <row r="519" spans="1:1" x14ac:dyDescent="0.15">
      <c r="A519" t="s">
        <v>453</v>
      </c>
    </row>
    <row r="520" spans="1:1" x14ac:dyDescent="0.15">
      <c r="A520" t="s">
        <v>454</v>
      </c>
    </row>
    <row r="523" spans="1:1" x14ac:dyDescent="0.15">
      <c r="A523" t="s">
        <v>455</v>
      </c>
    </row>
    <row r="524" spans="1:1" x14ac:dyDescent="0.15">
      <c r="A524" t="s">
        <v>456</v>
      </c>
    </row>
    <row r="525" spans="1:1" x14ac:dyDescent="0.15">
      <c r="A525" t="s">
        <v>457</v>
      </c>
    </row>
    <row r="526" spans="1:1" x14ac:dyDescent="0.15">
      <c r="A526" t="s">
        <v>458</v>
      </c>
    </row>
    <row r="527" spans="1:1" x14ac:dyDescent="0.15">
      <c r="A527" t="s">
        <v>459</v>
      </c>
    </row>
    <row r="528" spans="1:1" x14ac:dyDescent="0.15">
      <c r="A528" t="s">
        <v>460</v>
      </c>
    </row>
    <row r="529" spans="1:1" x14ac:dyDescent="0.15">
      <c r="A529" t="s">
        <v>461</v>
      </c>
    </row>
    <row r="530" spans="1:1" x14ac:dyDescent="0.15">
      <c r="A530" t="s">
        <v>462</v>
      </c>
    </row>
    <row r="533" spans="1:1" x14ac:dyDescent="0.15">
      <c r="A533" t="s">
        <v>113</v>
      </c>
    </row>
    <row r="534" spans="1:1" x14ac:dyDescent="0.15">
      <c r="A534" t="s">
        <v>114</v>
      </c>
    </row>
    <row r="535" spans="1:1" x14ac:dyDescent="0.15">
      <c r="A535" t="s">
        <v>115</v>
      </c>
    </row>
    <row r="536" spans="1:1" x14ac:dyDescent="0.15">
      <c r="A536" t="s">
        <v>116</v>
      </c>
    </row>
    <row r="539" spans="1:1" x14ac:dyDescent="0.15">
      <c r="A539" t="s">
        <v>463</v>
      </c>
    </row>
    <row r="540" spans="1:1" x14ac:dyDescent="0.15">
      <c r="A540" t="s">
        <v>464</v>
      </c>
    </row>
    <row r="541" spans="1:1" x14ac:dyDescent="0.15">
      <c r="A541" t="s">
        <v>465</v>
      </c>
    </row>
    <row r="542" spans="1:1" x14ac:dyDescent="0.15">
      <c r="A542" t="s">
        <v>466</v>
      </c>
    </row>
    <row r="543" spans="1:1" x14ac:dyDescent="0.15">
      <c r="A543" t="s">
        <v>467</v>
      </c>
    </row>
    <row r="544" spans="1:1" x14ac:dyDescent="0.15">
      <c r="A544" t="s">
        <v>468</v>
      </c>
    </row>
    <row r="547" spans="1:1" x14ac:dyDescent="0.15">
      <c r="A547" t="s">
        <v>469</v>
      </c>
    </row>
    <row r="548" spans="1:1" x14ac:dyDescent="0.15">
      <c r="A548" t="s">
        <v>470</v>
      </c>
    </row>
    <row r="549" spans="1:1" x14ac:dyDescent="0.15">
      <c r="A549" t="s">
        <v>471</v>
      </c>
    </row>
    <row r="550" spans="1:1" x14ac:dyDescent="0.15">
      <c r="A550" t="s">
        <v>472</v>
      </c>
    </row>
    <row r="551" spans="1:1" x14ac:dyDescent="0.15">
      <c r="A551" t="s">
        <v>473</v>
      </c>
    </row>
    <row r="552" spans="1:1" x14ac:dyDescent="0.15">
      <c r="A552" t="s">
        <v>474</v>
      </c>
    </row>
    <row r="555" spans="1:1" x14ac:dyDescent="0.15">
      <c r="A555" t="s">
        <v>123</v>
      </c>
    </row>
    <row r="556" spans="1:1" x14ac:dyDescent="0.15">
      <c r="A556" t="s">
        <v>127</v>
      </c>
    </row>
    <row r="557" spans="1:1" x14ac:dyDescent="0.15">
      <c r="A557" t="s">
        <v>131</v>
      </c>
    </row>
    <row r="558" spans="1:1" x14ac:dyDescent="0.15">
      <c r="A558" t="s">
        <v>135</v>
      </c>
    </row>
    <row r="559" spans="1:1" x14ac:dyDescent="0.15">
      <c r="A559" t="s">
        <v>139</v>
      </c>
    </row>
    <row r="560" spans="1:1" x14ac:dyDescent="0.15">
      <c r="A560" t="s">
        <v>143</v>
      </c>
    </row>
    <row r="561" spans="1:1" x14ac:dyDescent="0.15">
      <c r="A561" t="s">
        <v>147</v>
      </c>
    </row>
    <row r="562" spans="1:1" x14ac:dyDescent="0.15">
      <c r="A562" t="s">
        <v>151</v>
      </c>
    </row>
    <row r="563" spans="1:1" x14ac:dyDescent="0.15">
      <c r="A563" t="s">
        <v>155</v>
      </c>
    </row>
    <row r="564" spans="1:1" x14ac:dyDescent="0.15">
      <c r="A564" t="s">
        <v>159</v>
      </c>
    </row>
    <row r="565" spans="1:1" x14ac:dyDescent="0.15">
      <c r="A565" t="s">
        <v>163</v>
      </c>
    </row>
    <row r="566" spans="1:1" x14ac:dyDescent="0.15">
      <c r="A566" t="s">
        <v>167</v>
      </c>
    </row>
    <row r="569" spans="1:1" x14ac:dyDescent="0.15">
      <c r="A569" t="s">
        <v>475</v>
      </c>
    </row>
    <row r="570" spans="1:1" x14ac:dyDescent="0.15">
      <c r="A570" t="s">
        <v>476</v>
      </c>
    </row>
    <row r="571" spans="1:1" x14ac:dyDescent="0.15">
      <c r="A571" t="s">
        <v>477</v>
      </c>
    </row>
    <row r="572" spans="1:1" x14ac:dyDescent="0.15">
      <c r="A572" t="s">
        <v>478</v>
      </c>
    </row>
    <row r="573" spans="1:1" x14ac:dyDescent="0.15">
      <c r="A573" t="s">
        <v>479</v>
      </c>
    </row>
    <row r="574" spans="1:1" x14ac:dyDescent="0.15">
      <c r="A574" t="s">
        <v>480</v>
      </c>
    </row>
    <row r="575" spans="1:1" x14ac:dyDescent="0.15">
      <c r="A575" t="s">
        <v>481</v>
      </c>
    </row>
    <row r="576" spans="1:1" x14ac:dyDescent="0.15">
      <c r="A576" t="s">
        <v>482</v>
      </c>
    </row>
    <row r="577" spans="1:1" x14ac:dyDescent="0.15">
      <c r="A577" t="s">
        <v>483</v>
      </c>
    </row>
    <row r="578" spans="1:1" x14ac:dyDescent="0.15">
      <c r="A578" t="s">
        <v>484</v>
      </c>
    </row>
    <row r="579" spans="1:1" x14ac:dyDescent="0.15">
      <c r="A579" t="s">
        <v>485</v>
      </c>
    </row>
    <row r="580" spans="1:1" x14ac:dyDescent="0.15">
      <c r="A580" t="s">
        <v>486</v>
      </c>
    </row>
    <row r="582" spans="1:1" x14ac:dyDescent="0.15">
      <c r="A582" t="s">
        <v>93</v>
      </c>
    </row>
    <row r="583" spans="1:1" x14ac:dyDescent="0.15">
      <c r="A583" t="s">
        <v>94</v>
      </c>
    </row>
    <row r="584" spans="1:1" x14ac:dyDescent="0.15">
      <c r="A584" t="s">
        <v>95</v>
      </c>
    </row>
    <row r="585" spans="1:1" x14ac:dyDescent="0.15">
      <c r="A585" t="s">
        <v>96</v>
      </c>
    </row>
    <row r="586" spans="1:1" x14ac:dyDescent="0.15">
      <c r="A586" t="s">
        <v>97</v>
      </c>
    </row>
    <row r="587" spans="1:1" x14ac:dyDescent="0.15">
      <c r="A587" t="s">
        <v>98</v>
      </c>
    </row>
    <row r="588" spans="1:1" x14ac:dyDescent="0.15">
      <c r="A588" t="s">
        <v>99</v>
      </c>
    </row>
    <row r="589" spans="1:1" x14ac:dyDescent="0.15">
      <c r="A589" t="s">
        <v>100</v>
      </c>
    </row>
    <row r="590" spans="1:1" x14ac:dyDescent="0.15">
      <c r="A590" t="s">
        <v>101</v>
      </c>
    </row>
    <row r="591" spans="1:1" x14ac:dyDescent="0.15">
      <c r="A591" t="s">
        <v>102</v>
      </c>
    </row>
    <row r="592" spans="1:1" x14ac:dyDescent="0.15">
      <c r="A592" t="s">
        <v>103</v>
      </c>
    </row>
    <row r="593" spans="1:1" x14ac:dyDescent="0.15">
      <c r="A593" t="s">
        <v>104</v>
      </c>
    </row>
    <row r="596" spans="1:1" x14ac:dyDescent="0.15">
      <c r="A596" t="s">
        <v>487</v>
      </c>
    </row>
    <row r="597" spans="1:1" x14ac:dyDescent="0.15">
      <c r="A597" t="s">
        <v>488</v>
      </c>
    </row>
    <row r="598" spans="1:1" x14ac:dyDescent="0.15">
      <c r="A598" t="s">
        <v>489</v>
      </c>
    </row>
    <row r="599" spans="1:1" x14ac:dyDescent="0.15">
      <c r="A599" t="s">
        <v>490</v>
      </c>
    </row>
    <row r="600" spans="1:1" x14ac:dyDescent="0.15">
      <c r="A600" t="s">
        <v>491</v>
      </c>
    </row>
    <row r="601" spans="1:1" x14ac:dyDescent="0.15">
      <c r="A601" t="s">
        <v>492</v>
      </c>
    </row>
    <row r="602" spans="1:1" x14ac:dyDescent="0.15">
      <c r="A602" t="s">
        <v>493</v>
      </c>
    </row>
    <row r="603" spans="1:1" x14ac:dyDescent="0.15">
      <c r="A603" t="s">
        <v>494</v>
      </c>
    </row>
    <row r="604" spans="1:1" x14ac:dyDescent="0.15">
      <c r="A604" t="s">
        <v>495</v>
      </c>
    </row>
    <row r="605" spans="1:1" x14ac:dyDescent="0.15">
      <c r="A605" t="s">
        <v>496</v>
      </c>
    </row>
    <row r="606" spans="1:1" x14ac:dyDescent="0.15">
      <c r="A606" t="s">
        <v>497</v>
      </c>
    </row>
    <row r="607" spans="1:1" x14ac:dyDescent="0.15">
      <c r="A607" t="s">
        <v>498</v>
      </c>
    </row>
    <row r="608" spans="1:1" x14ac:dyDescent="0.15">
      <c r="A608" t="s">
        <v>499</v>
      </c>
    </row>
    <row r="609" spans="1:1" x14ac:dyDescent="0.15">
      <c r="A609" t="s">
        <v>500</v>
      </c>
    </row>
    <row r="610" spans="1:1" x14ac:dyDescent="0.15">
      <c r="A610" t="s">
        <v>501</v>
      </c>
    </row>
    <row r="611" spans="1:1" x14ac:dyDescent="0.15">
      <c r="A611" t="s">
        <v>502</v>
      </c>
    </row>
    <row r="614" spans="1:1" x14ac:dyDescent="0.15">
      <c r="A614" t="s">
        <v>503</v>
      </c>
    </row>
    <row r="615" spans="1:1" x14ac:dyDescent="0.15">
      <c r="A615" t="s">
        <v>504</v>
      </c>
    </row>
    <row r="616" spans="1:1" x14ac:dyDescent="0.15">
      <c r="A616" t="s">
        <v>505</v>
      </c>
    </row>
    <row r="617" spans="1:1" x14ac:dyDescent="0.15">
      <c r="A617" t="s">
        <v>506</v>
      </c>
    </row>
    <row r="618" spans="1:1" x14ac:dyDescent="0.15">
      <c r="A618" t="s">
        <v>507</v>
      </c>
    </row>
    <row r="619" spans="1:1" x14ac:dyDescent="0.15">
      <c r="A619" t="s">
        <v>508</v>
      </c>
    </row>
    <row r="620" spans="1:1" x14ac:dyDescent="0.15">
      <c r="A620" t="s">
        <v>509</v>
      </c>
    </row>
    <row r="621" spans="1:1" x14ac:dyDescent="0.15">
      <c r="A621" t="s">
        <v>510</v>
      </c>
    </row>
    <row r="624" spans="1:1" x14ac:dyDescent="0.15">
      <c r="A624" t="s">
        <v>117</v>
      </c>
    </row>
    <row r="625" spans="1:1" x14ac:dyDescent="0.15">
      <c r="A625" t="s">
        <v>118</v>
      </c>
    </row>
    <row r="626" spans="1:1" x14ac:dyDescent="0.15">
      <c r="A626" t="s">
        <v>119</v>
      </c>
    </row>
    <row r="627" spans="1:1" x14ac:dyDescent="0.15">
      <c r="A627" t="s">
        <v>120</v>
      </c>
    </row>
    <row r="630" spans="1:1" x14ac:dyDescent="0.15">
      <c r="A630" t="s">
        <v>511</v>
      </c>
    </row>
    <row r="631" spans="1:1" x14ac:dyDescent="0.15">
      <c r="A631" t="s">
        <v>512</v>
      </c>
    </row>
    <row r="632" spans="1:1" x14ac:dyDescent="0.15">
      <c r="A632" t="s">
        <v>513</v>
      </c>
    </row>
    <row r="633" spans="1:1" x14ac:dyDescent="0.15">
      <c r="A633" t="s">
        <v>514</v>
      </c>
    </row>
    <row r="634" spans="1:1" x14ac:dyDescent="0.15">
      <c r="A634" t="s">
        <v>515</v>
      </c>
    </row>
    <row r="635" spans="1:1" x14ac:dyDescent="0.15">
      <c r="A635" t="s">
        <v>516</v>
      </c>
    </row>
    <row r="638" spans="1:1" x14ac:dyDescent="0.15">
      <c r="A638" t="s">
        <v>517</v>
      </c>
    </row>
    <row r="639" spans="1:1" x14ac:dyDescent="0.15">
      <c r="A639" t="s">
        <v>518</v>
      </c>
    </row>
    <row r="640" spans="1:1" x14ac:dyDescent="0.15">
      <c r="A640" t="s">
        <v>519</v>
      </c>
    </row>
    <row r="641" spans="1:1" x14ac:dyDescent="0.15">
      <c r="A641" t="s">
        <v>520</v>
      </c>
    </row>
    <row r="642" spans="1:1" x14ac:dyDescent="0.15">
      <c r="A642" t="s">
        <v>521</v>
      </c>
    </row>
    <row r="643" spans="1:1" x14ac:dyDescent="0.15">
      <c r="A643" t="s">
        <v>522</v>
      </c>
    </row>
    <row r="646" spans="1:1" x14ac:dyDescent="0.15">
      <c r="A646" t="s">
        <v>124</v>
      </c>
    </row>
    <row r="647" spans="1:1" x14ac:dyDescent="0.15">
      <c r="A647" t="s">
        <v>128</v>
      </c>
    </row>
    <row r="648" spans="1:1" x14ac:dyDescent="0.15">
      <c r="A648" t="s">
        <v>132</v>
      </c>
    </row>
    <row r="649" spans="1:1" x14ac:dyDescent="0.15">
      <c r="A649" t="s">
        <v>136</v>
      </c>
    </row>
    <row r="650" spans="1:1" x14ac:dyDescent="0.15">
      <c r="A650" t="s">
        <v>140</v>
      </c>
    </row>
    <row r="651" spans="1:1" x14ac:dyDescent="0.15">
      <c r="A651" t="s">
        <v>144</v>
      </c>
    </row>
    <row r="652" spans="1:1" x14ac:dyDescent="0.15">
      <c r="A652" t="s">
        <v>148</v>
      </c>
    </row>
    <row r="653" spans="1:1" x14ac:dyDescent="0.15">
      <c r="A653" t="s">
        <v>152</v>
      </c>
    </row>
    <row r="654" spans="1:1" x14ac:dyDescent="0.15">
      <c r="A654" t="s">
        <v>156</v>
      </c>
    </row>
    <row r="655" spans="1:1" x14ac:dyDescent="0.15">
      <c r="A655" t="s">
        <v>160</v>
      </c>
    </row>
    <row r="656" spans="1:1" x14ac:dyDescent="0.15">
      <c r="A656" t="s">
        <v>164</v>
      </c>
    </row>
    <row r="657" spans="1:1" x14ac:dyDescent="0.15">
      <c r="A657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2020-09-21T11:58:25Z</dcterms:modified>
</cp:coreProperties>
</file>