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evensongroup.sharepoint.com/sites/CWStevenson-Common/Shared Documents/Agents - RCBS/CWSIT/Deal Sheets/2025/Sale/"/>
    </mc:Choice>
  </mc:AlternateContent>
  <xr:revisionPtr revIDLastSave="0" documentId="8_{E28F350A-FE7A-4A83-AB8D-F9D9D3C8F0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_Deal_Sheet" sheetId="1" r:id="rId1"/>
    <sheet name="Info" sheetId="4" r:id="rId2"/>
    <sheet name="D.D.Lists" sheetId="3" state="hidden" r:id="rId3"/>
  </sheets>
  <definedNames>
    <definedName name="_xlnm.Print_Area" localSheetId="0">Sale_Deal_Sheet!$A$1:$H$80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D73" i="1"/>
  <c r="D48" i="1"/>
  <c r="G1" i="1" l="1"/>
  <c r="A73" i="1"/>
  <c r="A72" i="1"/>
  <c r="D72" i="1" l="1"/>
  <c r="G66" i="1"/>
  <c r="G72" i="1"/>
  <c r="G71" i="1"/>
  <c r="D71" i="1"/>
  <c r="D52" i="1"/>
  <c r="D51" i="1"/>
  <c r="G59" i="1" l="1"/>
  <c r="G61" i="1"/>
  <c r="G62" i="1"/>
  <c r="G60" i="1"/>
  <c r="G63" i="1"/>
  <c r="G64" i="1"/>
  <c r="G58" i="1"/>
  <c r="G65" i="1"/>
  <c r="G57" i="1"/>
  <c r="F67" i="1" l="1"/>
  <c r="D49" i="1" l="1"/>
  <c r="D50" i="1" l="1"/>
  <c r="D53" i="1" s="1"/>
  <c r="G67" i="1" l="1"/>
</calcChain>
</file>

<file path=xl/sharedStrings.xml><?xml version="1.0" encoding="utf-8"?>
<sst xmlns="http://schemas.openxmlformats.org/spreadsheetml/2006/main" count="234" uniqueCount="181">
  <si>
    <t>INVOICE TO:</t>
  </si>
  <si>
    <t>G.S.T.</t>
  </si>
  <si>
    <t>TOTAL</t>
  </si>
  <si>
    <t>AGENTS</t>
  </si>
  <si>
    <t>%</t>
  </si>
  <si>
    <t>TOTAL COMMISSION</t>
  </si>
  <si>
    <t>TRANSACTION DATA:</t>
  </si>
  <si>
    <t>EMAIL</t>
  </si>
  <si>
    <t>ADDRESS</t>
  </si>
  <si>
    <t>CITY</t>
  </si>
  <si>
    <t>PROVINCE</t>
  </si>
  <si>
    <t>POSTAL CODE</t>
  </si>
  <si>
    <t xml:space="preserve">DEAL #  </t>
  </si>
  <si>
    <t xml:space="preserve">BROKERS APPROVAL:                                                                                                          </t>
  </si>
  <si>
    <t>LAWYER:</t>
  </si>
  <si>
    <t>PURCHASER:</t>
  </si>
  <si>
    <t>ZONING</t>
  </si>
  <si>
    <t>SALE PRICE</t>
  </si>
  <si>
    <t>COMMISSION %</t>
  </si>
  <si>
    <t>GROSS COMMISSION</t>
  </si>
  <si>
    <t>LESS: DEPOSIT #1 HELD IN TRUST</t>
  </si>
  <si>
    <t>FINTRAC</t>
  </si>
  <si>
    <t>PHONE NUMBER</t>
  </si>
  <si>
    <t>WAS THE OSFI WEBSITE CHECKED TO ENSURE THE INDIVIDUAL IS NOT ON THE LIST OF TERRORISTS?</t>
  </si>
  <si>
    <t xml:space="preserve">WAS THE OSFI WEBSITE CHECKED TO ENSURE THE CORPORATION/ENTITY IS NOT ON THE LIST OF TERRORIST ORGANIZATIONS? </t>
  </si>
  <si>
    <t>NEW PURCHASE / SALE  INVOICE  FORM</t>
  </si>
  <si>
    <t xml:space="preserve">  </t>
  </si>
  <si>
    <t>CONDITIONAL</t>
  </si>
  <si>
    <t>Land</t>
  </si>
  <si>
    <t>VENDOR (COMPANY):</t>
  </si>
  <si>
    <t>Office</t>
  </si>
  <si>
    <t>Industrial</t>
  </si>
  <si>
    <t>CLIENT</t>
  </si>
  <si>
    <t>Vendor</t>
  </si>
  <si>
    <t>Purchaser</t>
  </si>
  <si>
    <t>Property Type</t>
  </si>
  <si>
    <t xml:space="preserve">IS THIS A POLITICALLY EXPOSED PERSON (PEP) AND/OR HEAD OF INTERNATIONAL ORGANIZATION (HIO)? </t>
  </si>
  <si>
    <t>CLOSING DATE</t>
  </si>
  <si>
    <t>Client</t>
  </si>
  <si>
    <t>INVESTMENT PROP.</t>
  </si>
  <si>
    <t>Investment Prop.</t>
  </si>
  <si>
    <t>Yes</t>
  </si>
  <si>
    <t>No</t>
  </si>
  <si>
    <t>INFO</t>
  </si>
  <si>
    <t>Tab</t>
  </si>
  <si>
    <t>Field</t>
  </si>
  <si>
    <t>Sale_Deal_Sheet</t>
  </si>
  <si>
    <t>Details</t>
  </si>
  <si>
    <t>AMOUNT DUE TO CW STEVENSON INC.</t>
  </si>
  <si>
    <t>CONTACT NAME</t>
  </si>
  <si>
    <t>PROPERTY TYPE</t>
  </si>
  <si>
    <t>Retail</t>
  </si>
  <si>
    <t>Multi-family</t>
  </si>
  <si>
    <t>Parking lot</t>
  </si>
  <si>
    <t>LESS: DEPOSIT #2 HELD IN TRUST</t>
  </si>
  <si>
    <t>Both</t>
  </si>
  <si>
    <t>DEPOSITS AMOUNT</t>
  </si>
  <si>
    <t>DEPOSIT 1</t>
  </si>
  <si>
    <t>DEPOSIT 2</t>
  </si>
  <si>
    <t>INTEREST BEARING</t>
  </si>
  <si>
    <t>PROPERTY ADDRESS:</t>
  </si>
  <si>
    <t>P: CWS12345</t>
  </si>
  <si>
    <t>Vendor, purchaser, both</t>
  </si>
  <si>
    <t>Vendor (Company)</t>
  </si>
  <si>
    <t>Contact Name</t>
  </si>
  <si>
    <t>Address</t>
  </si>
  <si>
    <t>Phone Number</t>
  </si>
  <si>
    <t>Email</t>
  </si>
  <si>
    <t>City</t>
  </si>
  <si>
    <t>Province</t>
  </si>
  <si>
    <t>Postal Code</t>
  </si>
  <si>
    <t>Vendor company</t>
  </si>
  <si>
    <t>Vendor contact name</t>
  </si>
  <si>
    <t>Vendor address</t>
  </si>
  <si>
    <t>Vendor phone number</t>
  </si>
  <si>
    <t>Vendor email</t>
  </si>
  <si>
    <t>Vendor city</t>
  </si>
  <si>
    <t>Vendor province</t>
  </si>
  <si>
    <t>Vendor postal code</t>
  </si>
  <si>
    <t>Lawyer</t>
  </si>
  <si>
    <t>Purchaser company</t>
  </si>
  <si>
    <t>Purchaser contact name</t>
  </si>
  <si>
    <t>Purchaser address</t>
  </si>
  <si>
    <t>Purchaser city</t>
  </si>
  <si>
    <t>Purchaser province</t>
  </si>
  <si>
    <t>Purchaser postal code</t>
  </si>
  <si>
    <t>Vendor's Lawyer company</t>
  </si>
  <si>
    <t>Vendor's Lawyer contact name</t>
  </si>
  <si>
    <t>Vendor's Lawyer address</t>
  </si>
  <si>
    <t>Vendor's Lawyer city</t>
  </si>
  <si>
    <t>Vendor's Lawyer province</t>
  </si>
  <si>
    <t>Vendor's Lawyer postal code</t>
  </si>
  <si>
    <t>Purchaser's Lawyer company</t>
  </si>
  <si>
    <t>Purchaser's Lawyer contact name</t>
  </si>
  <si>
    <t>Purchaser's Lawyer address</t>
  </si>
  <si>
    <t>Purchaser's Lawyer city</t>
  </si>
  <si>
    <t>Purchaser's Lawyer province</t>
  </si>
  <si>
    <t>Purchaser's Lawyer postal code</t>
  </si>
  <si>
    <t>Invoice to</t>
  </si>
  <si>
    <t>Lessor, Lessee</t>
  </si>
  <si>
    <t>Invoice contact name</t>
  </si>
  <si>
    <t>Invoice address</t>
  </si>
  <si>
    <t>Invoice city</t>
  </si>
  <si>
    <t>Invoice province</t>
  </si>
  <si>
    <t>Property address</t>
  </si>
  <si>
    <t>Property address of the deal</t>
  </si>
  <si>
    <t>Deposit 1</t>
  </si>
  <si>
    <t>Deposit 2</t>
  </si>
  <si>
    <t>First deposit amount</t>
  </si>
  <si>
    <t>Second deposit amount</t>
  </si>
  <si>
    <t>Interest Bearing</t>
  </si>
  <si>
    <t>Yes, No</t>
  </si>
  <si>
    <t>Sale Price</t>
  </si>
  <si>
    <t>Commission %</t>
  </si>
  <si>
    <t>Price of sale</t>
  </si>
  <si>
    <t>Percentage of commission received</t>
  </si>
  <si>
    <t>CWS Agent</t>
  </si>
  <si>
    <t>Cushman Wakefield Stevenson Agents involved in the deal</t>
  </si>
  <si>
    <t>Outside Agent</t>
  </si>
  <si>
    <t>External agents involved in the deal</t>
  </si>
  <si>
    <t>Closing Date</t>
  </si>
  <si>
    <t>Zoning</t>
  </si>
  <si>
    <t>Building area (SF)</t>
  </si>
  <si>
    <t>Property type</t>
  </si>
  <si>
    <t>Land area (SF)</t>
  </si>
  <si>
    <t>Price per SF</t>
  </si>
  <si>
    <t>Investment prop.</t>
  </si>
  <si>
    <t>Cap Rate</t>
  </si>
  <si>
    <t>Net Op. Income (NOI)</t>
  </si>
  <si>
    <t>Closing date of the deal</t>
  </si>
  <si>
    <t>Zoning area</t>
  </si>
  <si>
    <t>Building area calculated in square feet</t>
  </si>
  <si>
    <t>Retail, Office, Industrial, Multi-family, Parking lot, Land</t>
  </si>
  <si>
    <t>Land area. For Property type: Land, calculated in acres. Otherwise, calculated in square feet</t>
  </si>
  <si>
    <t>For Land: Sales price/Land area (SF). Otherwise: Sales price/Building area (SF)</t>
  </si>
  <si>
    <t>Capitalization Rate = NOI/Sold price. Needed if it is an investment property</t>
  </si>
  <si>
    <t>Net Operating Income. Needed if it is an investment property</t>
  </si>
  <si>
    <t>Is this a Politically exposed person (PEP) and/or Head of international organization (HIO)?</t>
  </si>
  <si>
    <t>Was the OSFI website checked to ensure the individual is not on the list of terrorists?</t>
  </si>
  <si>
    <t>Was the OSFI website checked to ensure the corporation/entity is not on the list of terrorist organizations?</t>
  </si>
  <si>
    <t>Fintrac question. Yes, No</t>
  </si>
  <si>
    <t>COMMENTS:</t>
  </si>
  <si>
    <t>Once approved please remember to send the corresponding spreadsheet</t>
  </si>
  <si>
    <t>SELLING AGENT (before G.S.T.)</t>
  </si>
  <si>
    <t>LISTING AGENT (before G.S.T.)</t>
  </si>
  <si>
    <t>Ind Condo</t>
  </si>
  <si>
    <t>Comm Condo</t>
  </si>
  <si>
    <t>2024-</t>
  </si>
  <si>
    <t>Calgary</t>
  </si>
  <si>
    <t>Alberta</t>
  </si>
  <si>
    <t>Brett Intrater</t>
  </si>
  <si>
    <t>Ryan Munt</t>
  </si>
  <si>
    <t>Chris Macsymic</t>
  </si>
  <si>
    <t>Shae Halpin</t>
  </si>
  <si>
    <t>CW GOS</t>
  </si>
  <si>
    <t>C2</t>
  </si>
  <si>
    <t>161 Bay Street, Suite 1500</t>
  </si>
  <si>
    <t>rbcnotices@cushwake.com</t>
  </si>
  <si>
    <t>Toronto</t>
  </si>
  <si>
    <t>ON</t>
  </si>
  <si>
    <t>M5J 1S1</t>
  </si>
  <si>
    <t>Borden Ladner Gervais LLP</t>
  </si>
  <si>
    <t>Royal Bank of Canada c/o Cushman &amp; Wakefield ULC</t>
  </si>
  <si>
    <t>Transaction Management, RBC Account</t>
  </si>
  <si>
    <t>Centennial Place, East Tower</t>
  </si>
  <si>
    <t>T2P 0R3</t>
  </si>
  <si>
    <t>Aaron Bowler</t>
  </si>
  <si>
    <t>Computers Plus Ltd.</t>
  </si>
  <si>
    <t>Tony Batista</t>
  </si>
  <si>
    <t>620 King Edward Street</t>
  </si>
  <si>
    <t>Winnipeg</t>
  </si>
  <si>
    <t>Manitoba</t>
  </si>
  <si>
    <t>R3H 0P2</t>
  </si>
  <si>
    <t>tonycdc@gmail.com</t>
  </si>
  <si>
    <t>John F. Thullner Law</t>
  </si>
  <si>
    <t>202-2200 McPhillips Street</t>
  </si>
  <si>
    <t>MB</t>
  </si>
  <si>
    <t>R2V 3P4</t>
  </si>
  <si>
    <t>John Thullner</t>
  </si>
  <si>
    <t>Vendors Lawyer</t>
  </si>
  <si>
    <t>885 Portage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</si>
</sst>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#,##0.00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2"/>
    <xf numFmtId="0" fontId="4" fillId="0" borderId="0" xfId="2" applyFont="1"/>
    <xf numFmtId="0" fontId="2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Continuous"/>
      <protection locked="0"/>
    </xf>
    <xf numFmtId="0" fontId="6" fillId="0" borderId="0" xfId="0" applyFont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2" fillId="0" borderId="3" xfId="0" applyFont="1" applyBorder="1" applyAlignment="1" applyProtection="1">
      <alignment horizontal="right"/>
      <protection locked="0"/>
    </xf>
    <xf numFmtId="3" fontId="0" fillId="0" borderId="0" xfId="0" applyNumberFormat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39" fontId="0" fillId="0" borderId="5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39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9" fontId="0" fillId="0" borderId="0" xfId="0" applyNumberFormat="1" applyProtection="1">
      <protection locked="0"/>
    </xf>
    <xf numFmtId="0" fontId="2" fillId="0" borderId="1" xfId="0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3" xfId="0" applyBorder="1" applyProtection="1">
      <protection locked="0"/>
    </xf>
    <xf numFmtId="39" fontId="0" fillId="0" borderId="3" xfId="0" applyNumberFormat="1" applyBorder="1" applyProtection="1">
      <protection locked="0"/>
    </xf>
    <xf numFmtId="0" fontId="0" fillId="0" borderId="9" xfId="0" applyBorder="1" applyProtection="1"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right" vertic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left"/>
      <protection locked="0"/>
    </xf>
    <xf numFmtId="0" fontId="2" fillId="3" borderId="12" xfId="0" applyFont="1" applyFill="1" applyBorder="1" applyAlignment="1" applyProtection="1">
      <alignment horizontal="left"/>
      <protection locked="0"/>
    </xf>
    <xf numFmtId="4" fontId="0" fillId="0" borderId="2" xfId="0" applyNumberForma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7" xfId="0" applyFont="1" applyFill="1" applyBorder="1" applyAlignment="1" applyProtection="1">
      <alignment horizontal="center"/>
      <protection locked="0"/>
    </xf>
    <xf numFmtId="4" fontId="2" fillId="3" borderId="15" xfId="0" applyNumberFormat="1" applyFont="1" applyFill="1" applyBorder="1" applyProtection="1">
      <protection locked="0"/>
    </xf>
    <xf numFmtId="3" fontId="0" fillId="3" borderId="16" xfId="0" applyNumberFormat="1" applyFill="1" applyBorder="1" applyProtection="1">
      <protection locked="0"/>
    </xf>
    <xf numFmtId="0" fontId="5" fillId="0" borderId="0" xfId="0" applyFont="1" applyProtection="1">
      <protection locked="0"/>
    </xf>
    <xf numFmtId="39" fontId="0" fillId="0" borderId="0" xfId="0" applyNumberFormat="1" applyAlignment="1">
      <alignment horizontal="right"/>
    </xf>
    <xf numFmtId="39" fontId="0" fillId="0" borderId="0" xfId="0" applyNumberFormat="1"/>
    <xf numFmtId="39" fontId="0" fillId="0" borderId="7" xfId="0" applyNumberFormat="1" applyBorder="1"/>
    <xf numFmtId="39" fontId="0" fillId="0" borderId="10" xfId="0" applyNumberFormat="1" applyBorder="1"/>
    <xf numFmtId="165" fontId="0" fillId="0" borderId="0" xfId="0" applyNumberFormat="1"/>
    <xf numFmtId="165" fontId="0" fillId="0" borderId="3" xfId="0" applyNumberFormat="1" applyBorder="1"/>
    <xf numFmtId="0" fontId="2" fillId="0" borderId="1" xfId="0" applyFont="1" applyBorder="1"/>
    <xf numFmtId="0" fontId="0" fillId="0" borderId="1" xfId="0" applyBorder="1"/>
    <xf numFmtId="0" fontId="0" fillId="0" borderId="8" xfId="0" applyBorder="1"/>
    <xf numFmtId="0" fontId="2" fillId="0" borderId="33" xfId="0" applyFont="1" applyBorder="1" applyAlignment="1">
      <alignment horizontal="right"/>
    </xf>
    <xf numFmtId="164" fontId="8" fillId="3" borderId="15" xfId="1" applyFont="1" applyFill="1" applyBorder="1" applyAlignment="1" applyProtection="1">
      <protection locked="0"/>
    </xf>
    <xf numFmtId="10" fontId="8" fillId="3" borderId="15" xfId="3" applyNumberFormat="1" applyFont="1" applyFill="1" applyBorder="1" applyAlignment="1" applyProtection="1">
      <protection locked="0"/>
    </xf>
    <xf numFmtId="0" fontId="1" fillId="0" borderId="0" xfId="0" applyFont="1"/>
    <xf numFmtId="0" fontId="4" fillId="0" borderId="0" xfId="0" applyFont="1" applyAlignment="1">
      <alignment horizontal="right"/>
    </xf>
    <xf numFmtId="10" fontId="2" fillId="3" borderId="13" xfId="3" applyNumberFormat="1" applyFont="1" applyFill="1" applyBorder="1" applyAlignment="1" applyProtection="1">
      <alignment horizontal="right"/>
      <protection locked="0"/>
    </xf>
    <xf numFmtId="10" fontId="0" fillId="0" borderId="3" xfId="3" applyNumberFormat="1" applyFont="1" applyBorder="1" applyProtection="1"/>
    <xf numFmtId="0" fontId="11" fillId="0" borderId="0" xfId="0" applyFont="1" applyProtection="1">
      <protection locked="0"/>
    </xf>
    <xf numFmtId="0" fontId="10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2" fillId="0" borderId="0" xfId="0" applyFont="1" applyAlignment="1">
      <alignment horizontal="right"/>
    </xf>
    <xf numFmtId="0" fontId="2" fillId="2" borderId="0" xfId="0" applyFont="1" applyFill="1" applyProtection="1">
      <protection locked="0"/>
    </xf>
    <xf numFmtId="0" fontId="1" fillId="0" borderId="0" xfId="0" applyFont="1" applyAlignment="1">
      <alignment horizontal="centerContinuous"/>
    </xf>
    <xf numFmtId="14" fontId="2" fillId="3" borderId="15" xfId="0" applyNumberFormat="1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right"/>
    </xf>
    <xf numFmtId="0" fontId="10" fillId="0" borderId="0" xfId="0" applyFont="1" applyAlignment="1">
      <alignment horizontal="right"/>
    </xf>
    <xf numFmtId="164" fontId="12" fillId="3" borderId="27" xfId="1" applyFont="1" applyFill="1" applyBorder="1" applyAlignment="1" applyProtection="1">
      <protection locked="0"/>
    </xf>
    <xf numFmtId="166" fontId="2" fillId="3" borderId="15" xfId="0" applyNumberFormat="1" applyFont="1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2" fillId="0" borderId="32" xfId="0" applyFont="1" applyBorder="1" applyAlignment="1">
      <alignment horizontal="right"/>
    </xf>
    <xf numFmtId="0" fontId="0" fillId="0" borderId="33" xfId="0" applyBorder="1" applyAlignment="1">
      <alignment horizontal="right"/>
    </xf>
    <xf numFmtId="49" fontId="4" fillId="3" borderId="29" xfId="0" applyNumberFormat="1" applyFont="1" applyFill="1" applyBorder="1" applyAlignment="1" applyProtection="1">
      <alignment horizontal="center"/>
      <protection locked="0"/>
    </xf>
    <xf numFmtId="49" fontId="4" fillId="3" borderId="30" xfId="0" applyNumberFormat="1" applyFont="1" applyFill="1" applyBorder="1" applyAlignment="1" applyProtection="1">
      <alignment horizontal="center"/>
      <protection locked="0"/>
    </xf>
    <xf numFmtId="49" fontId="4" fillId="3" borderId="31" xfId="0" applyNumberFormat="1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2" fillId="3" borderId="18" xfId="0" applyFont="1" applyFill="1" applyBorder="1" applyAlignment="1" applyProtection="1">
      <alignment horizontal="left"/>
      <protection locked="0"/>
    </xf>
    <xf numFmtId="0" fontId="2" fillId="3" borderId="12" xfId="0" applyFont="1" applyFill="1" applyBorder="1" applyAlignment="1" applyProtection="1">
      <alignment horizontal="left"/>
      <protection locked="0"/>
    </xf>
    <xf numFmtId="165" fontId="2" fillId="3" borderId="34" xfId="0" applyNumberFormat="1" applyFont="1" applyFill="1" applyBorder="1" applyAlignment="1" applyProtection="1">
      <alignment horizontal="left" vertical="top" wrapText="1"/>
      <protection locked="0"/>
    </xf>
    <xf numFmtId="165" fontId="0" fillId="3" borderId="35" xfId="0" applyNumberFormat="1" applyFill="1" applyBorder="1" applyAlignment="1" applyProtection="1">
      <alignment horizontal="left" vertical="top" wrapText="1"/>
      <protection locked="0"/>
    </xf>
    <xf numFmtId="165" fontId="0" fillId="3" borderId="36" xfId="0" applyNumberFormat="1" applyFill="1" applyBorder="1" applyAlignment="1" applyProtection="1">
      <alignment horizontal="left" vertical="top" wrapText="1"/>
      <protection locked="0"/>
    </xf>
    <xf numFmtId="165" fontId="0" fillId="3" borderId="32" xfId="0" applyNumberFormat="1" applyFill="1" applyBorder="1" applyAlignment="1" applyProtection="1">
      <alignment horizontal="left" vertical="top" wrapText="1"/>
      <protection locked="0"/>
    </xf>
    <xf numFmtId="165" fontId="0" fillId="3" borderId="0" xfId="0" applyNumberFormat="1" applyFill="1" applyAlignment="1" applyProtection="1">
      <alignment horizontal="left" vertical="top" wrapText="1"/>
      <protection locked="0"/>
    </xf>
    <xf numFmtId="165" fontId="0" fillId="3" borderId="33" xfId="0" applyNumberFormat="1" applyFill="1" applyBorder="1" applyAlignment="1" applyProtection="1">
      <alignment horizontal="left" vertical="top" wrapText="1"/>
      <protection locked="0"/>
    </xf>
    <xf numFmtId="165" fontId="0" fillId="3" borderId="37" xfId="0" applyNumberFormat="1" applyFill="1" applyBorder="1" applyAlignment="1" applyProtection="1">
      <alignment horizontal="left" vertical="top" wrapText="1"/>
      <protection locked="0"/>
    </xf>
    <xf numFmtId="165" fontId="0" fillId="3" borderId="7" xfId="0" applyNumberFormat="1" applyFill="1" applyBorder="1" applyAlignment="1" applyProtection="1">
      <alignment horizontal="left" vertical="top" wrapText="1"/>
      <protection locked="0"/>
    </xf>
    <xf numFmtId="165" fontId="0" fillId="3" borderId="38" xfId="0" applyNumberFormat="1" applyFill="1" applyBorder="1" applyAlignment="1" applyProtection="1">
      <alignment horizontal="left" vertical="top" wrapText="1"/>
      <protection locked="0"/>
    </xf>
    <xf numFmtId="0" fontId="0" fillId="0" borderId="26" xfId="0" applyBorder="1" applyAlignment="1">
      <alignment horizontal="right"/>
    </xf>
    <xf numFmtId="0" fontId="0" fillId="0" borderId="3" xfId="0" applyBorder="1" applyAlignment="1">
      <alignment horizontal="right"/>
    </xf>
    <xf numFmtId="49" fontId="7" fillId="3" borderId="27" xfId="0" applyNumberFormat="1" applyFont="1" applyFill="1" applyBorder="1" applyAlignment="1" applyProtection="1">
      <alignment horizontal="left" vertical="center"/>
      <protection locked="0"/>
    </xf>
    <xf numFmtId="49" fontId="7" fillId="3" borderId="28" xfId="0" applyNumberFormat="1" applyFont="1" applyFill="1" applyBorder="1" applyAlignment="1" applyProtection="1">
      <alignment horizontal="left" vertical="center"/>
      <protection locked="0"/>
    </xf>
    <xf numFmtId="0" fontId="2" fillId="3" borderId="24" xfId="0" applyFont="1" applyFill="1" applyBorder="1" applyAlignment="1" applyProtection="1">
      <alignment horizontal="left"/>
      <protection locked="0"/>
    </xf>
    <xf numFmtId="0" fontId="0" fillId="3" borderId="25" xfId="0" applyFill="1" applyBorder="1" applyAlignment="1" applyProtection="1">
      <alignment horizontal="left"/>
      <protection locked="0"/>
    </xf>
    <xf numFmtId="0" fontId="2" fillId="3" borderId="25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Alignment="1" applyProtection="1">
      <alignment horizontal="left"/>
      <protection locked="0"/>
    </xf>
    <xf numFmtId="0" fontId="0" fillId="3" borderId="11" xfId="0" applyFill="1" applyBorder="1" applyAlignment="1" applyProtection="1">
      <alignment horizontal="left"/>
      <protection locked="0"/>
    </xf>
    <xf numFmtId="0" fontId="0" fillId="3" borderId="23" xfId="0" applyFill="1" applyBorder="1" applyAlignment="1" applyProtection="1">
      <alignment horizontal="left"/>
      <protection locked="0"/>
    </xf>
    <xf numFmtId="0" fontId="2" fillId="3" borderId="19" xfId="0" applyFont="1" applyFill="1" applyBorder="1" applyAlignment="1" applyProtection="1">
      <alignment horizontal="left"/>
      <protection locked="0"/>
    </xf>
    <xf numFmtId="0" fontId="0" fillId="3" borderId="12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2" fillId="3" borderId="21" xfId="0" applyFont="1" applyFill="1" applyBorder="1" applyAlignment="1" applyProtection="1">
      <alignment horizontal="left"/>
      <protection locked="0"/>
    </xf>
    <xf numFmtId="0" fontId="2" fillId="3" borderId="14" xfId="0" applyFont="1" applyFill="1" applyBorder="1" applyAlignment="1" applyProtection="1">
      <alignment horizontal="left"/>
      <protection locked="0"/>
    </xf>
    <xf numFmtId="0" fontId="2" fillId="3" borderId="20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2" fillId="3" borderId="13" xfId="0" applyFont="1" applyFill="1" applyBorder="1" applyAlignment="1" applyProtection="1">
      <alignment horizontal="left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2" fillId="3" borderId="30" xfId="0" applyFont="1" applyFill="1" applyBorder="1" applyAlignment="1" applyProtection="1">
      <alignment horizontal="center"/>
      <protection locked="0"/>
    </xf>
    <xf numFmtId="0" fontId="2" fillId="3" borderId="31" xfId="0" applyFont="1" applyFill="1" applyBorder="1" applyAlignment="1" applyProtection="1">
      <alignment horizontal="center"/>
      <protection locked="0"/>
    </xf>
    <xf numFmtId="3" fontId="0" fillId="3" borderId="15" xfId="0" applyNumberFormat="1" applyFill="1" applyBorder="1" applyProtection="1">
      <protection locked="0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78</xdr:row>
      <xdr:rowOff>0</xdr:rowOff>
    </xdr:from>
    <xdr:to>
      <xdr:col>6</xdr:col>
      <xdr:colOff>777240</xdr:colOff>
      <xdr:row>78</xdr:row>
      <xdr:rowOff>0</xdr:rowOff>
    </xdr:to>
    <xdr:sp macro="" textlink="">
      <xdr:nvSpPr>
        <xdr:cNvPr id="1396" name="Rectangle 5">
          <a:extLst>
            <a:ext uri="{FF2B5EF4-FFF2-40B4-BE49-F238E27FC236}">
              <a16:creationId xmlns:a16="http://schemas.microsoft.com/office/drawing/2014/main" id="{9DE7797B-0484-EFB4-CC79-CC0327D04653}"/>
            </a:ext>
          </a:extLst>
        </xdr:cNvPr>
        <xdr:cNvSpPr>
          <a:spLocks noChangeArrowheads="1"/>
        </xdr:cNvSpPr>
      </xdr:nvSpPr>
      <xdr:spPr bwMode="auto">
        <a:xfrm>
          <a:off x="7985760" y="142570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929640</xdr:colOff>
      <xdr:row>78</xdr:row>
      <xdr:rowOff>0</xdr:rowOff>
    </xdr:from>
    <xdr:to>
      <xdr:col>6</xdr:col>
      <xdr:colOff>777240</xdr:colOff>
      <xdr:row>78</xdr:row>
      <xdr:rowOff>0</xdr:rowOff>
    </xdr:to>
    <xdr:sp macro="" textlink="">
      <xdr:nvSpPr>
        <xdr:cNvPr id="1397" name="Rectangle 6">
          <a:extLst>
            <a:ext uri="{FF2B5EF4-FFF2-40B4-BE49-F238E27FC236}">
              <a16:creationId xmlns:a16="http://schemas.microsoft.com/office/drawing/2014/main" id="{7FEC20C9-049C-FE78-D8C2-D13B30AAA4F9}"/>
            </a:ext>
          </a:extLst>
        </xdr:cNvPr>
        <xdr:cNvSpPr>
          <a:spLocks noChangeArrowheads="1"/>
        </xdr:cNvSpPr>
      </xdr:nvSpPr>
      <xdr:spPr bwMode="auto">
        <a:xfrm>
          <a:off x="7985760" y="142570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80"/>
  <sheetViews>
    <sheetView showGridLines="0" tabSelected="1" view="pageBreakPreview" zoomScaleNormal="96" zoomScaleSheetLayoutView="100" workbookViewId="0">
      <selection activeCell="F63" sqref="F63"/>
    </sheetView>
  </sheetViews>
  <sheetFormatPr defaultColWidth="8.88671875" defaultRowHeight="13.2" x14ac:dyDescent="0.25"/>
  <cols>
    <col min="1" max="1" width="20.88671875" style="10" customWidth="1"/>
    <col min="2" max="2" width="12.88671875" style="10" customWidth="1"/>
    <col min="3" max="3" width="16.33203125" style="10" customWidth="1"/>
    <col min="4" max="4" width="16.6640625" style="10" customWidth="1"/>
    <col min="5" max="5" width="15.6640625" style="10" customWidth="1"/>
    <col min="6" max="6" width="12" style="10" customWidth="1"/>
    <col min="7" max="7" width="19.109375" style="10" customWidth="1"/>
    <col min="8" max="8" width="15.6640625" style="10" customWidth="1"/>
    <col min="9" max="16384" width="8.88671875" style="10"/>
  </cols>
  <sheetData>
    <row r="1" spans="1:15" ht="20.100000000000001" customHeight="1" x14ac:dyDescent="0.3">
      <c r="A1" s="68"/>
      <c r="C1" s="11"/>
      <c r="D1" s="12" t="s">
        <v>25</v>
      </c>
      <c r="F1" s="11"/>
      <c r="G1" s="69" t="str">
        <f>IF(OR(B3="",B5="",B6="",B7="",B10="",B11="",B19="",B20="",B21="",B24="",B25="",E25="",C39="",D45="",D46="",C70="",C71="",C72="",C73="",F71="",F72="",H70="",H75="",H76="",H77=""),"INCOMPLETE DATA","")</f>
        <v>INCOMPLETE DATA</v>
      </c>
      <c r="H1" s="11"/>
    </row>
    <row r="2" spans="1:15" ht="20.100000000000001" customHeight="1" x14ac:dyDescent="0.25"/>
    <row r="3" spans="1:15" ht="15" customHeight="1" x14ac:dyDescent="0.25">
      <c r="A3" s="8" t="s">
        <v>32</v>
      </c>
      <c r="B3" s="82" t="s">
        <v>55</v>
      </c>
      <c r="C3" s="83"/>
      <c r="D3" s="83"/>
      <c r="E3" s="83"/>
      <c r="F3" s="111"/>
      <c r="G3" s="14"/>
      <c r="H3" s="15"/>
    </row>
    <row r="4" spans="1:15" ht="15" customHeight="1" thickBot="1" x14ac:dyDescent="0.3">
      <c r="A4" s="16"/>
      <c r="B4" s="17"/>
      <c r="C4" s="18"/>
      <c r="D4" s="18"/>
      <c r="E4" s="18"/>
      <c r="F4" s="18"/>
      <c r="G4" s="14"/>
      <c r="H4" s="15"/>
    </row>
    <row r="5" spans="1:15" ht="15" customHeight="1" x14ac:dyDescent="0.25">
      <c r="A5" s="60" t="s">
        <v>29</v>
      </c>
      <c r="B5" s="100" t="s">
        <v>162</v>
      </c>
      <c r="C5" s="101"/>
      <c r="D5" s="101"/>
      <c r="E5" s="101"/>
      <c r="F5" s="102"/>
      <c r="G5" s="14" t="s">
        <v>12</v>
      </c>
      <c r="H5" s="95" t="s">
        <v>147</v>
      </c>
    </row>
    <row r="6" spans="1:15" ht="15" customHeight="1" thickBot="1" x14ac:dyDescent="0.3">
      <c r="A6" s="19" t="s">
        <v>49</v>
      </c>
      <c r="B6" s="103" t="s">
        <v>163</v>
      </c>
      <c r="C6" s="104"/>
      <c r="D6" s="104"/>
      <c r="E6" s="104"/>
      <c r="F6" s="105"/>
      <c r="H6" s="96"/>
    </row>
    <row r="7" spans="1:15" ht="15" customHeight="1" x14ac:dyDescent="0.25">
      <c r="A7" s="19" t="s">
        <v>8</v>
      </c>
      <c r="B7" s="103" t="s">
        <v>156</v>
      </c>
      <c r="C7" s="104"/>
      <c r="D7" s="104"/>
      <c r="E7" s="104"/>
      <c r="F7" s="105"/>
      <c r="H7" s="13" t="s">
        <v>27</v>
      </c>
    </row>
    <row r="8" spans="1:15" ht="15" customHeight="1" x14ac:dyDescent="0.25">
      <c r="A8" s="19" t="s">
        <v>22</v>
      </c>
      <c r="B8" s="103"/>
      <c r="C8" s="83"/>
      <c r="D8" s="83"/>
      <c r="E8" s="83"/>
      <c r="F8" s="108"/>
      <c r="H8" s="13"/>
    </row>
    <row r="9" spans="1:15" ht="15" customHeight="1" x14ac:dyDescent="0.25">
      <c r="A9" s="19" t="s">
        <v>7</v>
      </c>
      <c r="B9" s="103" t="s">
        <v>157</v>
      </c>
      <c r="C9" s="83"/>
      <c r="D9" s="83"/>
      <c r="E9" s="83"/>
      <c r="F9" s="108"/>
      <c r="H9" s="13"/>
    </row>
    <row r="10" spans="1:15" ht="15" customHeight="1" x14ac:dyDescent="0.25">
      <c r="A10" s="19" t="s">
        <v>9</v>
      </c>
      <c r="B10" s="103" t="s">
        <v>158</v>
      </c>
      <c r="C10" s="104"/>
      <c r="D10" s="104"/>
      <c r="E10" s="104"/>
      <c r="F10" s="105"/>
    </row>
    <row r="11" spans="1:15" ht="15" customHeight="1" thickBot="1" x14ac:dyDescent="0.3">
      <c r="A11" s="19" t="s">
        <v>10</v>
      </c>
      <c r="B11" s="106" t="s">
        <v>159</v>
      </c>
      <c r="C11" s="107"/>
      <c r="D11" s="20" t="s">
        <v>11</v>
      </c>
      <c r="E11" s="97" t="s">
        <v>160</v>
      </c>
      <c r="F11" s="98"/>
    </row>
    <row r="12" spans="1:15" ht="15" customHeight="1" thickBot="1" x14ac:dyDescent="0.3">
      <c r="G12" s="9"/>
    </row>
    <row r="13" spans="1:15" ht="15" customHeight="1" x14ac:dyDescent="0.25">
      <c r="A13" s="60" t="s">
        <v>14</v>
      </c>
      <c r="B13" s="100" t="s">
        <v>161</v>
      </c>
      <c r="C13" s="101"/>
      <c r="D13" s="101"/>
      <c r="E13" s="101"/>
      <c r="F13" s="102"/>
    </row>
    <row r="14" spans="1:15" ht="15" customHeight="1" x14ac:dyDescent="0.25">
      <c r="A14" s="19" t="s">
        <v>49</v>
      </c>
      <c r="B14" s="103" t="s">
        <v>166</v>
      </c>
      <c r="C14" s="83"/>
      <c r="D14" s="83"/>
      <c r="E14" s="83"/>
      <c r="F14" s="108"/>
      <c r="K14" s="109"/>
      <c r="L14" s="109"/>
      <c r="M14" s="109"/>
      <c r="N14" s="109"/>
      <c r="O14" s="109"/>
    </row>
    <row r="15" spans="1:15" ht="15" customHeight="1" x14ac:dyDescent="0.25">
      <c r="A15" s="19" t="s">
        <v>8</v>
      </c>
      <c r="B15" s="103" t="s">
        <v>164</v>
      </c>
      <c r="C15" s="83"/>
      <c r="D15" s="83"/>
      <c r="E15" s="83"/>
      <c r="F15" s="108"/>
      <c r="K15" s="109"/>
      <c r="L15" s="109"/>
      <c r="M15" s="109"/>
      <c r="N15" s="109"/>
      <c r="O15" s="109"/>
    </row>
    <row r="16" spans="1:15" ht="15" customHeight="1" x14ac:dyDescent="0.25">
      <c r="A16" s="19" t="s">
        <v>9</v>
      </c>
      <c r="B16" s="103" t="s">
        <v>148</v>
      </c>
      <c r="C16" s="83"/>
      <c r="D16" s="83"/>
      <c r="E16" s="83"/>
      <c r="F16" s="108"/>
      <c r="K16" s="109"/>
      <c r="L16" s="109"/>
      <c r="M16" s="109"/>
      <c r="N16" s="109"/>
      <c r="O16" s="109"/>
    </row>
    <row r="17" spans="1:15" ht="15" customHeight="1" thickBot="1" x14ac:dyDescent="0.3">
      <c r="A17" s="19" t="s">
        <v>10</v>
      </c>
      <c r="B17" s="106" t="s">
        <v>149</v>
      </c>
      <c r="C17" s="107"/>
      <c r="D17" s="20" t="s">
        <v>11</v>
      </c>
      <c r="E17" s="97" t="s">
        <v>165</v>
      </c>
      <c r="F17" s="99"/>
      <c r="K17" s="109"/>
      <c r="L17" s="109"/>
      <c r="M17" s="109"/>
      <c r="N17" s="109"/>
      <c r="O17" s="109"/>
    </row>
    <row r="18" spans="1:15" ht="15" customHeight="1" thickBot="1" x14ac:dyDescent="0.3">
      <c r="K18" s="109"/>
      <c r="L18" s="109"/>
      <c r="M18" s="109"/>
      <c r="N18" s="109"/>
      <c r="O18" s="109"/>
    </row>
    <row r="19" spans="1:15" ht="15" customHeight="1" x14ac:dyDescent="0.25">
      <c r="A19" s="60" t="s">
        <v>15</v>
      </c>
      <c r="B19" s="100" t="s">
        <v>167</v>
      </c>
      <c r="C19" s="101"/>
      <c r="D19" s="101"/>
      <c r="E19" s="101"/>
      <c r="F19" s="102"/>
    </row>
    <row r="20" spans="1:15" ht="15" customHeight="1" x14ac:dyDescent="0.25">
      <c r="A20" s="19" t="s">
        <v>49</v>
      </c>
      <c r="B20" s="103" t="s">
        <v>168</v>
      </c>
      <c r="C20" s="104"/>
      <c r="D20" s="104"/>
      <c r="E20" s="104"/>
      <c r="F20" s="105"/>
    </row>
    <row r="21" spans="1:15" ht="15" customHeight="1" x14ac:dyDescent="0.25">
      <c r="A21" s="19" t="s">
        <v>8</v>
      </c>
      <c r="B21" s="103" t="s">
        <v>169</v>
      </c>
      <c r="C21" s="104"/>
      <c r="D21" s="104"/>
      <c r="E21" s="104"/>
      <c r="F21" s="105"/>
    </row>
    <row r="22" spans="1:15" ht="15" customHeight="1" x14ac:dyDescent="0.25">
      <c r="A22" s="19" t="s">
        <v>22</v>
      </c>
      <c r="B22" s="103"/>
      <c r="C22" s="83"/>
      <c r="D22" s="83"/>
      <c r="E22" s="83"/>
      <c r="F22" s="108"/>
    </row>
    <row r="23" spans="1:15" ht="15" customHeight="1" x14ac:dyDescent="0.25">
      <c r="A23" s="19" t="s">
        <v>7</v>
      </c>
      <c r="B23" s="103" t="s">
        <v>173</v>
      </c>
      <c r="C23" s="83"/>
      <c r="D23" s="83"/>
      <c r="E23" s="83"/>
      <c r="F23" s="108"/>
    </row>
    <row r="24" spans="1:15" ht="15" customHeight="1" x14ac:dyDescent="0.25">
      <c r="A24" s="19" t="s">
        <v>9</v>
      </c>
      <c r="B24" s="103" t="s">
        <v>170</v>
      </c>
      <c r="C24" s="104"/>
      <c r="D24" s="104"/>
      <c r="E24" s="104"/>
      <c r="F24" s="105"/>
    </row>
    <row r="25" spans="1:15" ht="15" customHeight="1" thickBot="1" x14ac:dyDescent="0.3">
      <c r="A25" s="19" t="s">
        <v>10</v>
      </c>
      <c r="B25" s="106" t="s">
        <v>171</v>
      </c>
      <c r="C25" s="110"/>
      <c r="D25" s="20" t="s">
        <v>11</v>
      </c>
      <c r="E25" s="97" t="s">
        <v>172</v>
      </c>
      <c r="F25" s="98"/>
    </row>
    <row r="26" spans="1:15" ht="15" customHeight="1" thickBot="1" x14ac:dyDescent="0.3"/>
    <row r="27" spans="1:15" ht="15" customHeight="1" x14ac:dyDescent="0.25">
      <c r="A27" s="60" t="s">
        <v>14</v>
      </c>
      <c r="B27" s="100" t="s">
        <v>174</v>
      </c>
      <c r="C27" s="101"/>
      <c r="D27" s="101"/>
      <c r="E27" s="101"/>
      <c r="F27" s="102"/>
    </row>
    <row r="28" spans="1:15" ht="15" customHeight="1" x14ac:dyDescent="0.25">
      <c r="A28" s="19" t="s">
        <v>49</v>
      </c>
      <c r="B28" s="103" t="s">
        <v>178</v>
      </c>
      <c r="C28" s="104"/>
      <c r="D28" s="104"/>
      <c r="E28" s="104"/>
      <c r="F28" s="105"/>
      <c r="O28" s="10" t="s">
        <v>26</v>
      </c>
    </row>
    <row r="29" spans="1:15" ht="15" customHeight="1" x14ac:dyDescent="0.25">
      <c r="A29" s="19" t="s">
        <v>8</v>
      </c>
      <c r="B29" s="103" t="s">
        <v>175</v>
      </c>
      <c r="C29" s="104"/>
      <c r="D29" s="104"/>
      <c r="E29" s="104"/>
      <c r="F29" s="105"/>
    </row>
    <row r="30" spans="1:15" ht="15" customHeight="1" x14ac:dyDescent="0.25">
      <c r="A30" s="19" t="s">
        <v>9</v>
      </c>
      <c r="B30" s="103" t="s">
        <v>170</v>
      </c>
      <c r="C30" s="104"/>
      <c r="D30" s="104"/>
      <c r="E30" s="104"/>
      <c r="F30" s="105"/>
    </row>
    <row r="31" spans="1:15" ht="15" customHeight="1" thickBot="1" x14ac:dyDescent="0.3">
      <c r="A31" s="19" t="s">
        <v>10</v>
      </c>
      <c r="B31" s="106" t="s">
        <v>176</v>
      </c>
      <c r="C31" s="110"/>
      <c r="D31" s="20" t="s">
        <v>11</v>
      </c>
      <c r="E31" s="97" t="s">
        <v>177</v>
      </c>
      <c r="F31" s="98"/>
    </row>
    <row r="32" spans="1:15" ht="15" customHeight="1" thickBot="1" x14ac:dyDescent="0.3"/>
    <row r="33" spans="1:8" ht="15" customHeight="1" x14ac:dyDescent="0.25">
      <c r="A33" s="60" t="s">
        <v>0</v>
      </c>
      <c r="B33" s="100" t="s">
        <v>179</v>
      </c>
      <c r="C33" s="101"/>
      <c r="D33" s="101"/>
      <c r="E33" s="101"/>
      <c r="F33" s="102"/>
    </row>
    <row r="34" spans="1:8" ht="15" customHeight="1" x14ac:dyDescent="0.25">
      <c r="A34" s="19" t="s">
        <v>49</v>
      </c>
      <c r="B34" s="103"/>
      <c r="C34" s="104"/>
      <c r="D34" s="104"/>
      <c r="E34" s="104"/>
      <c r="F34" s="105"/>
    </row>
    <row r="35" spans="1:8" ht="15" customHeight="1" x14ac:dyDescent="0.25">
      <c r="A35" s="19" t="s">
        <v>8</v>
      </c>
      <c r="B35" s="103"/>
      <c r="C35" s="104"/>
      <c r="D35" s="104"/>
      <c r="E35" s="104"/>
      <c r="F35" s="105"/>
    </row>
    <row r="36" spans="1:8" ht="15" customHeight="1" x14ac:dyDescent="0.25">
      <c r="A36" s="19" t="s">
        <v>9</v>
      </c>
      <c r="B36" s="103"/>
      <c r="C36" s="104"/>
      <c r="D36" s="104"/>
      <c r="E36" s="104"/>
      <c r="F36" s="105"/>
    </row>
    <row r="37" spans="1:8" ht="15" customHeight="1" thickBot="1" x14ac:dyDescent="0.3">
      <c r="A37" s="19" t="s">
        <v>10</v>
      </c>
      <c r="B37" s="106"/>
      <c r="C37" s="110"/>
      <c r="D37" s="20" t="s">
        <v>11</v>
      </c>
      <c r="E37" s="97"/>
      <c r="F37" s="98"/>
    </row>
    <row r="38" spans="1:8" ht="15" customHeight="1" thickBot="1" x14ac:dyDescent="0.3"/>
    <row r="39" spans="1:8" ht="15" customHeight="1" thickBot="1" x14ac:dyDescent="0.3">
      <c r="A39" s="8" t="s">
        <v>60</v>
      </c>
      <c r="C39" s="112" t="s">
        <v>180</v>
      </c>
      <c r="D39" s="113"/>
      <c r="E39" s="113"/>
      <c r="F39" s="114"/>
    </row>
    <row r="40" spans="1:8" ht="15" customHeight="1" thickBot="1" x14ac:dyDescent="0.3"/>
    <row r="41" spans="1:8" ht="15" customHeight="1" thickBot="1" x14ac:dyDescent="0.3">
      <c r="A41" s="10" t="s">
        <v>56</v>
      </c>
      <c r="C41" s="61" t="s">
        <v>57</v>
      </c>
      <c r="D41" s="73"/>
      <c r="E41" s="61" t="s">
        <v>58</v>
      </c>
      <c r="F41" s="73"/>
    </row>
    <row r="42" spans="1:8" ht="15" customHeight="1" thickBot="1" x14ac:dyDescent="0.3">
      <c r="A42" s="19" t="s">
        <v>59</v>
      </c>
      <c r="C42" s="78"/>
      <c r="D42" s="79"/>
      <c r="E42" s="79"/>
      <c r="F42" s="80"/>
      <c r="H42" s="21"/>
    </row>
    <row r="43" spans="1:8" ht="15" customHeight="1" thickBot="1" x14ac:dyDescent="0.3"/>
    <row r="44" spans="1:8" ht="15" customHeight="1" x14ac:dyDescent="0.25">
      <c r="A44" s="22"/>
      <c r="B44" s="23"/>
      <c r="C44" s="23"/>
      <c r="D44" s="23"/>
      <c r="E44" s="23"/>
      <c r="F44" s="24"/>
      <c r="G44" s="23"/>
      <c r="H44" s="25"/>
    </row>
    <row r="45" spans="1:8" ht="15" customHeight="1" x14ac:dyDescent="0.25">
      <c r="A45" s="26" t="s">
        <v>17</v>
      </c>
      <c r="C45" s="58">
        <v>600000</v>
      </c>
      <c r="D45" s="58"/>
      <c r="F45" s="27"/>
      <c r="H45" s="28"/>
    </row>
    <row r="46" spans="1:8" ht="15" customHeight="1" x14ac:dyDescent="0.25">
      <c r="A46" s="26" t="s">
        <v>18</v>
      </c>
      <c r="C46" s="59">
        <v>0.05</v>
      </c>
      <c r="D46" s="59"/>
      <c r="E46" s="29"/>
      <c r="F46" s="60" t="s">
        <v>141</v>
      </c>
      <c r="H46" s="28"/>
    </row>
    <row r="47" spans="1:8" ht="15" customHeight="1" x14ac:dyDescent="0.25">
      <c r="A47" s="26"/>
      <c r="C47" s="27"/>
      <c r="D47" s="49"/>
      <c r="F47" s="84"/>
      <c r="G47" s="85"/>
      <c r="H47" s="86"/>
    </row>
    <row r="48" spans="1:8" ht="15" customHeight="1" x14ac:dyDescent="0.25">
      <c r="A48" s="26" t="s">
        <v>19</v>
      </c>
      <c r="C48" s="27"/>
      <c r="D48" s="49">
        <f>SUMPRODUCT(C45:D45,C46:D46)</f>
        <v>30000</v>
      </c>
      <c r="F48" s="87"/>
      <c r="G48" s="88"/>
      <c r="H48" s="89"/>
    </row>
    <row r="49" spans="1:8" ht="15" customHeight="1" x14ac:dyDescent="0.25">
      <c r="A49" s="26" t="s">
        <v>1</v>
      </c>
      <c r="C49" s="27"/>
      <c r="D49" s="50">
        <f>D48*0.05</f>
        <v>1500</v>
      </c>
      <c r="F49" s="87"/>
      <c r="G49" s="88"/>
      <c r="H49" s="89"/>
    </row>
    <row r="50" spans="1:8" ht="15" customHeight="1" x14ac:dyDescent="0.25">
      <c r="A50" s="26" t="s">
        <v>2</v>
      </c>
      <c r="C50" s="27"/>
      <c r="D50" s="48">
        <f>SUM(D48:D49)</f>
        <v>31500</v>
      </c>
      <c r="F50" s="87"/>
      <c r="G50" s="88"/>
      <c r="H50" s="89"/>
    </row>
    <row r="51" spans="1:8" ht="15" customHeight="1" x14ac:dyDescent="0.25">
      <c r="A51" s="26" t="s">
        <v>20</v>
      </c>
      <c r="C51" s="27"/>
      <c r="D51" s="48">
        <f>D41</f>
        <v>0</v>
      </c>
      <c r="F51" s="90"/>
      <c r="G51" s="91"/>
      <c r="H51" s="92"/>
    </row>
    <row r="52" spans="1:8" ht="15" customHeight="1" x14ac:dyDescent="0.25">
      <c r="A52" s="26" t="s">
        <v>54</v>
      </c>
      <c r="C52" s="27"/>
      <c r="D52" s="48">
        <f>F41</f>
        <v>0</v>
      </c>
      <c r="F52" s="27"/>
      <c r="H52" s="28"/>
    </row>
    <row r="53" spans="1:8" ht="15" customHeight="1" thickBot="1" x14ac:dyDescent="0.3">
      <c r="A53" s="30" t="s">
        <v>48</v>
      </c>
      <c r="C53" s="27"/>
      <c r="D53" s="51">
        <f>SUM(D50-D51-D52)</f>
        <v>31500</v>
      </c>
      <c r="F53" s="27"/>
      <c r="H53" s="28"/>
    </row>
    <row r="54" spans="1:8" ht="15" customHeight="1" thickTop="1" thickBot="1" x14ac:dyDescent="0.3">
      <c r="A54" s="31"/>
      <c r="B54" s="32"/>
      <c r="C54" s="33"/>
      <c r="D54" s="33"/>
      <c r="E54" s="32"/>
      <c r="F54" s="33"/>
      <c r="G54" s="32"/>
      <c r="H54" s="34"/>
    </row>
    <row r="55" spans="1:8" ht="15" customHeight="1" thickBot="1" x14ac:dyDescent="0.3"/>
    <row r="56" spans="1:8" ht="18" customHeight="1" x14ac:dyDescent="0.25">
      <c r="A56" s="22"/>
      <c r="B56" s="23"/>
      <c r="C56" s="23"/>
      <c r="D56" s="35" t="s">
        <v>3</v>
      </c>
      <c r="E56" s="36"/>
      <c r="F56" s="37" t="s">
        <v>4</v>
      </c>
      <c r="G56" s="35" t="s">
        <v>2</v>
      </c>
      <c r="H56" s="38"/>
    </row>
    <row r="57" spans="1:8" ht="15" customHeight="1" x14ac:dyDescent="0.25">
      <c r="A57" s="30" t="s">
        <v>143</v>
      </c>
      <c r="D57" s="39" t="s">
        <v>150</v>
      </c>
      <c r="E57" s="40"/>
      <c r="F57" s="62">
        <v>0.155</v>
      </c>
      <c r="G57" s="52">
        <f>F57*$D$48</f>
        <v>4650</v>
      </c>
      <c r="H57" s="28"/>
    </row>
    <row r="58" spans="1:8" ht="15" customHeight="1" x14ac:dyDescent="0.25">
      <c r="A58" s="26"/>
      <c r="D58" s="82" t="s">
        <v>151</v>
      </c>
      <c r="E58" s="83"/>
      <c r="F58" s="62">
        <v>0.155</v>
      </c>
      <c r="G58" s="52">
        <f t="shared" ref="G58:G66" si="0">F58*$D$48</f>
        <v>4650</v>
      </c>
      <c r="H58" s="28"/>
    </row>
    <row r="59" spans="1:8" ht="15" customHeight="1" x14ac:dyDescent="0.25">
      <c r="A59" s="26"/>
      <c r="D59" s="82" t="s">
        <v>152</v>
      </c>
      <c r="E59" s="83"/>
      <c r="F59" s="62">
        <v>0.155</v>
      </c>
      <c r="G59" s="52">
        <f t="shared" si="0"/>
        <v>4650</v>
      </c>
      <c r="H59" s="28"/>
    </row>
    <row r="60" spans="1:8" ht="15" customHeight="1" x14ac:dyDescent="0.25">
      <c r="A60" s="26"/>
      <c r="D60" s="39" t="s">
        <v>153</v>
      </c>
      <c r="E60" s="40"/>
      <c r="F60" s="62">
        <v>3.5000000000000003E-2</v>
      </c>
      <c r="G60" s="52">
        <f t="shared" si="0"/>
        <v>1050</v>
      </c>
      <c r="H60" s="28"/>
    </row>
    <row r="61" spans="1:8" ht="15" customHeight="1" x14ac:dyDescent="0.25">
      <c r="A61" s="26"/>
      <c r="D61" s="39"/>
      <c r="E61" s="40"/>
      <c r="F61" s="62"/>
      <c r="G61" s="52">
        <f t="shared" si="0"/>
        <v>0</v>
      </c>
      <c r="H61" s="28"/>
    </row>
    <row r="62" spans="1:8" ht="15" customHeight="1" x14ac:dyDescent="0.25">
      <c r="A62" s="26"/>
      <c r="D62" s="39" t="s">
        <v>154</v>
      </c>
      <c r="E62" s="40"/>
      <c r="F62" s="62">
        <v>0.5</v>
      </c>
      <c r="G62" s="52">
        <f t="shared" si="0"/>
        <v>15000</v>
      </c>
      <c r="H62" s="28"/>
    </row>
    <row r="63" spans="1:8" ht="15" customHeight="1" x14ac:dyDescent="0.25">
      <c r="A63" s="30" t="s">
        <v>144</v>
      </c>
      <c r="D63" s="82"/>
      <c r="E63" s="83"/>
      <c r="F63" s="62"/>
      <c r="G63" s="52">
        <f t="shared" si="0"/>
        <v>0</v>
      </c>
      <c r="H63" s="28"/>
    </row>
    <row r="64" spans="1:8" ht="15" customHeight="1" x14ac:dyDescent="0.25">
      <c r="A64" s="26"/>
      <c r="D64" s="82"/>
      <c r="E64" s="83"/>
      <c r="F64" s="62"/>
      <c r="G64" s="52">
        <f t="shared" si="0"/>
        <v>0</v>
      </c>
      <c r="H64" s="28"/>
    </row>
    <row r="65" spans="1:8" ht="15" customHeight="1" x14ac:dyDescent="0.25">
      <c r="A65" s="26"/>
      <c r="D65" s="82"/>
      <c r="E65" s="83"/>
      <c r="F65" s="62"/>
      <c r="G65" s="52">
        <f t="shared" si="0"/>
        <v>0</v>
      </c>
      <c r="H65" s="41"/>
    </row>
    <row r="66" spans="1:8" ht="15" customHeight="1" x14ac:dyDescent="0.25">
      <c r="A66" s="26"/>
      <c r="D66" s="82"/>
      <c r="E66" s="83"/>
      <c r="F66" s="62"/>
      <c r="G66" s="52">
        <f t="shared" si="0"/>
        <v>0</v>
      </c>
      <c r="H66" s="41"/>
    </row>
    <row r="67" spans="1:8" ht="15" customHeight="1" thickBot="1" x14ac:dyDescent="0.3">
      <c r="A67" s="31" t="s">
        <v>5</v>
      </c>
      <c r="B67" s="32"/>
      <c r="C67" s="32"/>
      <c r="D67" s="32"/>
      <c r="E67" s="32"/>
      <c r="F67" s="63">
        <f>SUM(F57:F66)</f>
        <v>1</v>
      </c>
      <c r="G67" s="53">
        <f>SUM(G57:G66)</f>
        <v>30000</v>
      </c>
      <c r="H67" s="34"/>
    </row>
    <row r="68" spans="1:8" ht="15" customHeight="1" thickBot="1" x14ac:dyDescent="0.3">
      <c r="H68" s="32"/>
    </row>
    <row r="69" spans="1:8" ht="15" customHeight="1" x14ac:dyDescent="0.25">
      <c r="A69" s="42" t="s">
        <v>6</v>
      </c>
      <c r="B69" s="23"/>
      <c r="C69" s="23"/>
      <c r="D69" s="23"/>
      <c r="E69" s="23"/>
      <c r="F69" s="23"/>
      <c r="G69" s="23"/>
      <c r="H69" s="25"/>
    </row>
    <row r="70" spans="1:8" ht="15" customHeight="1" x14ac:dyDescent="0.25">
      <c r="A70" s="54" t="s">
        <v>37</v>
      </c>
      <c r="C70" s="70">
        <v>45684</v>
      </c>
      <c r="D70"/>
      <c r="E70" s="57" t="s">
        <v>50</v>
      </c>
      <c r="F70" s="43" t="s">
        <v>51</v>
      </c>
      <c r="G70" s="67" t="s">
        <v>39</v>
      </c>
      <c r="H70" s="44" t="s">
        <v>42</v>
      </c>
    </row>
    <row r="71" spans="1:8" ht="15" customHeight="1" x14ac:dyDescent="0.25">
      <c r="A71" s="55" t="s">
        <v>16</v>
      </c>
      <c r="C71" s="45" t="s">
        <v>155</v>
      </c>
      <c r="D71" s="76" t="str">
        <f>IF(F70="Land", "LAND AREA (ACRES)","LAND AREA (SF)")</f>
        <v>LAND AREA (SF)</v>
      </c>
      <c r="E71" s="77"/>
      <c r="F71" s="74">
        <v>0.23</v>
      </c>
      <c r="G71" s="67" t="str">
        <f>IF(H70="Yes", "CAP RATE","")</f>
        <v/>
      </c>
      <c r="H71" s="44"/>
    </row>
    <row r="72" spans="1:8" ht="15" customHeight="1" x14ac:dyDescent="0.25">
      <c r="A72" s="55" t="str">
        <f>IF(F70="Land", "ROLL NUMBER",IF(F70="Multi-family", "NUMBER OF UNITS","BUILDING AREA (SF)"))</f>
        <v>BUILDING AREA (SF)</v>
      </c>
      <c r="C72" s="115">
        <v>7800</v>
      </c>
      <c r="D72" s="76" t="str">
        <f>IF(F70="Land", "PRICE PER ACRES",IF(F70="Multi-family", "PRICE PER UNIT","PRICE PER SF"))</f>
        <v>PRICE PER SF</v>
      </c>
      <c r="E72" s="77"/>
      <c r="F72" s="45">
        <v>76.92</v>
      </c>
      <c r="G72" s="72" t="str">
        <f>IF(H70="Yes", "NET OP. INCOME (NOI)","")</f>
        <v/>
      </c>
      <c r="H72" s="44"/>
    </row>
    <row r="73" spans="1:8" ht="15" customHeight="1" thickBot="1" x14ac:dyDescent="0.3">
      <c r="A73" s="56" t="str">
        <f>IF(OR(F70="Office",F70="Multi-Family"),"BUILDING STOREYS","")</f>
        <v/>
      </c>
      <c r="B73" s="32"/>
      <c r="C73" s="46"/>
      <c r="D73" s="93" t="str">
        <f>IF(F70="Land", "","BUILDING SIZE")</f>
        <v>BUILDING SIZE</v>
      </c>
      <c r="E73" s="94"/>
      <c r="F73" s="46">
        <v>7800</v>
      </c>
      <c r="G73" s="71" t="str">
        <f>IF(F70="Land", "","YEAR BUILT")</f>
        <v>YEAR BUILT</v>
      </c>
      <c r="H73" s="75"/>
    </row>
    <row r="74" spans="1:8" ht="15" customHeight="1" x14ac:dyDescent="0.25">
      <c r="A74" s="66" t="s">
        <v>21</v>
      </c>
      <c r="H74" s="28"/>
    </row>
    <row r="75" spans="1:8" ht="15" customHeight="1" x14ac:dyDescent="0.25">
      <c r="A75" s="30" t="s">
        <v>36</v>
      </c>
      <c r="H75" s="44"/>
    </row>
    <row r="76" spans="1:8" ht="15" customHeight="1" x14ac:dyDescent="0.25">
      <c r="A76" s="26" t="s">
        <v>23</v>
      </c>
      <c r="H76" s="44"/>
    </row>
    <row r="77" spans="1:8" ht="15" customHeight="1" x14ac:dyDescent="0.25">
      <c r="A77" s="65" t="s">
        <v>24</v>
      </c>
      <c r="H77" s="44"/>
    </row>
    <row r="78" spans="1:8" ht="15" customHeight="1" thickBot="1" x14ac:dyDescent="0.3">
      <c r="A78" s="31"/>
      <c r="B78" s="32"/>
      <c r="C78" s="32"/>
      <c r="D78" s="81"/>
      <c r="E78" s="81"/>
      <c r="F78" s="32"/>
      <c r="G78" s="32"/>
      <c r="H78" s="34"/>
    </row>
    <row r="79" spans="1:8" ht="15" customHeight="1" x14ac:dyDescent="0.25">
      <c r="A79" s="13" t="s">
        <v>13</v>
      </c>
      <c r="C79" s="47"/>
    </row>
    <row r="80" spans="1:8" ht="16.2" customHeight="1" x14ac:dyDescent="0.25">
      <c r="A80" s="64" t="s">
        <v>142</v>
      </c>
    </row>
  </sheetData>
  <sheetProtection algorithmName="SHA-512" hashValue="zT/7/xmFTJqnhV26kchiPhO3ZI2PF9uko7x0nEtXzAbJwcJFpDxc4XXePtyLfMhqr+mya6FdUQYKeSxWTb56gA==" saltValue="npm+pB8NL6YcIK19D8Gucg==" spinCount="100000" sheet="1" objects="1" scenarios="1"/>
  <mergeCells count="50">
    <mergeCell ref="C39:F39"/>
    <mergeCell ref="B16:F16"/>
    <mergeCell ref="B37:C37"/>
    <mergeCell ref="E31:F31"/>
    <mergeCell ref="E37:F37"/>
    <mergeCell ref="B36:F36"/>
    <mergeCell ref="B35:F35"/>
    <mergeCell ref="B33:F33"/>
    <mergeCell ref="B34:F34"/>
    <mergeCell ref="B3:F3"/>
    <mergeCell ref="B22:F22"/>
    <mergeCell ref="B23:F23"/>
    <mergeCell ref="B6:F6"/>
    <mergeCell ref="B7:F7"/>
    <mergeCell ref="B13:F13"/>
    <mergeCell ref="K14:O18"/>
    <mergeCell ref="B28:F28"/>
    <mergeCell ref="B29:F29"/>
    <mergeCell ref="B30:F30"/>
    <mergeCell ref="B31:C31"/>
    <mergeCell ref="B27:F27"/>
    <mergeCell ref="B24:F24"/>
    <mergeCell ref="B14:F14"/>
    <mergeCell ref="B15:F15"/>
    <mergeCell ref="B19:F19"/>
    <mergeCell ref="B25:C25"/>
    <mergeCell ref="H5:H6"/>
    <mergeCell ref="E11:F11"/>
    <mergeCell ref="E17:F17"/>
    <mergeCell ref="E25:F25"/>
    <mergeCell ref="B5:F5"/>
    <mergeCell ref="B20:F20"/>
    <mergeCell ref="B21:F21"/>
    <mergeCell ref="B17:C17"/>
    <mergeCell ref="B8:F8"/>
    <mergeCell ref="B9:F9"/>
    <mergeCell ref="B11:C11"/>
    <mergeCell ref="B10:F10"/>
    <mergeCell ref="D71:E71"/>
    <mergeCell ref="C42:F42"/>
    <mergeCell ref="D78:E78"/>
    <mergeCell ref="D72:E72"/>
    <mergeCell ref="D64:E64"/>
    <mergeCell ref="D65:E65"/>
    <mergeCell ref="D66:E66"/>
    <mergeCell ref="D63:E63"/>
    <mergeCell ref="D58:E58"/>
    <mergeCell ref="D59:E59"/>
    <mergeCell ref="F47:H51"/>
    <mergeCell ref="D73:E73"/>
  </mergeCells>
  <phoneticPr fontId="0" type="noConversion"/>
  <dataValidations count="1">
    <dataValidation allowBlank="1" showInputMessage="1" showErrorMessage="1" error="Wrong date format._x000a_Ex. Nov 31, 2040" sqref="C70" xr:uid="{FA39ABFD-D8BA-4A3F-B699-0FD4D01A50AC}"/>
  </dataValidations>
  <printOptions gridLinesSet="0"/>
  <pageMargins left="0.5" right="0.5" top="0.5" bottom="0.5" header="0.5" footer="0.5"/>
  <pageSetup paperSize="5" scale="75" orientation="portrait" r:id="rId1"/>
  <headerFooter alignWithMargins="0"/>
  <rowBreaks count="1" manualBreakCount="1">
    <brk id="82" max="16383" man="1"/>
  </rowBreaks>
  <colBreaks count="1" manualBreakCount="1">
    <brk id="8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'D.D.Lists'!$A$2:$A$4</xm:f>
          </x14:formula1>
          <xm:sqref>B3:F3</xm:sqref>
        </x14:dataValidation>
        <x14:dataValidation type="list" allowBlank="1" showInputMessage="1" showErrorMessage="1" xr:uid="{6E82EBCF-449A-41E7-BA43-45EEA91D39F1}">
          <x14:formula1>
            <xm:f>'D.D.Lists'!$B$2:$B$9</xm:f>
          </x14:formula1>
          <xm:sqref>F70</xm:sqref>
        </x14:dataValidation>
        <x14:dataValidation type="list" allowBlank="1" showInputMessage="1" showErrorMessage="1" xr:uid="{621EBFD6-3F6E-42B2-9F54-8BE0ADCAAAA3}">
          <x14:formula1>
            <xm:f>'D.D.Lists'!$C$2:$C$3</xm:f>
          </x14:formula1>
          <xm:sqref>H70 H75:H77 C42:F42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56"/>
  <sheetViews>
    <sheetView workbookViewId="0">
      <pane ySplit="3" topLeftCell="A25" activePane="bottomLeft" state="frozen"/>
      <selection pane="bottomLeft" activeCell="B57" sqref="B57"/>
    </sheetView>
  </sheetViews>
  <sheetFormatPr defaultRowHeight="13.2" x14ac:dyDescent="0.25"/>
  <cols>
    <col min="1" max="1" width="15.44140625" bestFit="1" customWidth="1"/>
    <col min="2" max="2" width="45.44140625" style="5" bestFit="1" customWidth="1"/>
    <col min="3" max="3" width="132.33203125" bestFit="1" customWidth="1"/>
  </cols>
  <sheetData>
    <row r="1" spans="1:3" ht="14.4" x14ac:dyDescent="0.3">
      <c r="A1" s="4" t="s">
        <v>43</v>
      </c>
      <c r="C1" s="5"/>
    </row>
    <row r="2" spans="1:3" x14ac:dyDescent="0.25">
      <c r="C2" s="5"/>
    </row>
    <row r="3" spans="1:3" ht="14.4" x14ac:dyDescent="0.3">
      <c r="A3" s="4" t="s">
        <v>44</v>
      </c>
      <c r="B3" s="6" t="s">
        <v>45</v>
      </c>
      <c r="C3" s="6" t="s">
        <v>47</v>
      </c>
    </row>
    <row r="4" spans="1:3" x14ac:dyDescent="0.25">
      <c r="A4" s="3" t="s">
        <v>46</v>
      </c>
      <c r="B4" s="7" t="s">
        <v>38</v>
      </c>
      <c r="C4" s="7" t="s">
        <v>62</v>
      </c>
    </row>
    <row r="5" spans="1:3" x14ac:dyDescent="0.25">
      <c r="B5" s="7" t="s">
        <v>63</v>
      </c>
      <c r="C5" s="7" t="s">
        <v>71</v>
      </c>
    </row>
    <row r="6" spans="1:3" x14ac:dyDescent="0.25">
      <c r="B6" s="7" t="s">
        <v>64</v>
      </c>
      <c r="C6" s="7" t="s">
        <v>72</v>
      </c>
    </row>
    <row r="7" spans="1:3" x14ac:dyDescent="0.25">
      <c r="B7" s="7" t="s">
        <v>65</v>
      </c>
      <c r="C7" s="7" t="s">
        <v>73</v>
      </c>
    </row>
    <row r="8" spans="1:3" x14ac:dyDescent="0.25">
      <c r="B8" s="7" t="s">
        <v>66</v>
      </c>
      <c r="C8" s="7" t="s">
        <v>74</v>
      </c>
    </row>
    <row r="9" spans="1:3" x14ac:dyDescent="0.25">
      <c r="B9" s="7" t="s">
        <v>67</v>
      </c>
      <c r="C9" s="7" t="s">
        <v>75</v>
      </c>
    </row>
    <row r="10" spans="1:3" x14ac:dyDescent="0.25">
      <c r="B10" s="7" t="s">
        <v>68</v>
      </c>
      <c r="C10" s="7" t="s">
        <v>76</v>
      </c>
    </row>
    <row r="11" spans="1:3" x14ac:dyDescent="0.25">
      <c r="B11" s="7" t="s">
        <v>69</v>
      </c>
      <c r="C11" s="7" t="s">
        <v>77</v>
      </c>
    </row>
    <row r="12" spans="1:3" x14ac:dyDescent="0.25">
      <c r="B12" s="7" t="s">
        <v>70</v>
      </c>
      <c r="C12" s="7" t="s">
        <v>78</v>
      </c>
    </row>
    <row r="13" spans="1:3" x14ac:dyDescent="0.25">
      <c r="B13" s="7" t="s">
        <v>79</v>
      </c>
      <c r="C13" s="7" t="s">
        <v>86</v>
      </c>
    </row>
    <row r="14" spans="1:3" x14ac:dyDescent="0.25">
      <c r="B14" s="7" t="s">
        <v>64</v>
      </c>
      <c r="C14" s="7" t="s">
        <v>87</v>
      </c>
    </row>
    <row r="15" spans="1:3" x14ac:dyDescent="0.25">
      <c r="B15" s="7" t="s">
        <v>65</v>
      </c>
      <c r="C15" s="7" t="s">
        <v>88</v>
      </c>
    </row>
    <row r="16" spans="1:3" x14ac:dyDescent="0.25">
      <c r="B16" s="7" t="s">
        <v>68</v>
      </c>
      <c r="C16" s="7" t="s">
        <v>89</v>
      </c>
    </row>
    <row r="17" spans="2:3" x14ac:dyDescent="0.25">
      <c r="B17" s="7" t="s">
        <v>69</v>
      </c>
      <c r="C17" s="7" t="s">
        <v>90</v>
      </c>
    </row>
    <row r="18" spans="2:3" x14ac:dyDescent="0.25">
      <c r="B18" s="7" t="s">
        <v>70</v>
      </c>
      <c r="C18" s="7" t="s">
        <v>91</v>
      </c>
    </row>
    <row r="19" spans="2:3" x14ac:dyDescent="0.25">
      <c r="B19" s="7" t="s">
        <v>34</v>
      </c>
      <c r="C19" s="7" t="s">
        <v>80</v>
      </c>
    </row>
    <row r="20" spans="2:3" x14ac:dyDescent="0.25">
      <c r="B20" s="7" t="s">
        <v>64</v>
      </c>
      <c r="C20" s="7" t="s">
        <v>81</v>
      </c>
    </row>
    <row r="21" spans="2:3" x14ac:dyDescent="0.25">
      <c r="B21" s="7" t="s">
        <v>65</v>
      </c>
      <c r="C21" s="7" t="s">
        <v>82</v>
      </c>
    </row>
    <row r="22" spans="2:3" x14ac:dyDescent="0.25">
      <c r="B22" s="7" t="s">
        <v>68</v>
      </c>
      <c r="C22" s="7" t="s">
        <v>83</v>
      </c>
    </row>
    <row r="23" spans="2:3" x14ac:dyDescent="0.25">
      <c r="B23" s="7" t="s">
        <v>69</v>
      </c>
      <c r="C23" s="7" t="s">
        <v>84</v>
      </c>
    </row>
    <row r="24" spans="2:3" x14ac:dyDescent="0.25">
      <c r="B24" s="7" t="s">
        <v>70</v>
      </c>
      <c r="C24" s="7" t="s">
        <v>85</v>
      </c>
    </row>
    <row r="25" spans="2:3" x14ac:dyDescent="0.25">
      <c r="B25" s="7" t="s">
        <v>79</v>
      </c>
      <c r="C25" s="7" t="s">
        <v>92</v>
      </c>
    </row>
    <row r="26" spans="2:3" x14ac:dyDescent="0.25">
      <c r="B26" s="7" t="s">
        <v>64</v>
      </c>
      <c r="C26" s="7" t="s">
        <v>93</v>
      </c>
    </row>
    <row r="27" spans="2:3" x14ac:dyDescent="0.25">
      <c r="B27" s="7" t="s">
        <v>65</v>
      </c>
      <c r="C27" s="7" t="s">
        <v>94</v>
      </c>
    </row>
    <row r="28" spans="2:3" x14ac:dyDescent="0.25">
      <c r="B28" s="7" t="s">
        <v>68</v>
      </c>
      <c r="C28" s="7" t="s">
        <v>95</v>
      </c>
    </row>
    <row r="29" spans="2:3" x14ac:dyDescent="0.25">
      <c r="B29" s="7" t="s">
        <v>69</v>
      </c>
      <c r="C29" s="7" t="s">
        <v>96</v>
      </c>
    </row>
    <row r="30" spans="2:3" x14ac:dyDescent="0.25">
      <c r="B30" s="7" t="s">
        <v>70</v>
      </c>
      <c r="C30" s="7" t="s">
        <v>97</v>
      </c>
    </row>
    <row r="31" spans="2:3" x14ac:dyDescent="0.25">
      <c r="B31" s="7" t="s">
        <v>98</v>
      </c>
      <c r="C31" s="3" t="s">
        <v>99</v>
      </c>
    </row>
    <row r="32" spans="2:3" x14ac:dyDescent="0.25">
      <c r="B32" s="5" t="s">
        <v>64</v>
      </c>
      <c r="C32" s="3" t="s">
        <v>100</v>
      </c>
    </row>
    <row r="33" spans="2:3" x14ac:dyDescent="0.25">
      <c r="B33" s="5" t="s">
        <v>65</v>
      </c>
      <c r="C33" s="3" t="s">
        <v>101</v>
      </c>
    </row>
    <row r="34" spans="2:3" x14ac:dyDescent="0.25">
      <c r="B34" s="5" t="s">
        <v>68</v>
      </c>
      <c r="C34" s="3" t="s">
        <v>102</v>
      </c>
    </row>
    <row r="35" spans="2:3" x14ac:dyDescent="0.25">
      <c r="B35" s="5" t="s">
        <v>69</v>
      </c>
      <c r="C35" s="3" t="s">
        <v>103</v>
      </c>
    </row>
    <row r="36" spans="2:3" x14ac:dyDescent="0.25">
      <c r="B36" s="7" t="s">
        <v>104</v>
      </c>
      <c r="C36" s="3" t="s">
        <v>105</v>
      </c>
    </row>
    <row r="37" spans="2:3" x14ac:dyDescent="0.25">
      <c r="B37" s="7" t="s">
        <v>106</v>
      </c>
      <c r="C37" s="3" t="s">
        <v>108</v>
      </c>
    </row>
    <row r="38" spans="2:3" x14ac:dyDescent="0.25">
      <c r="B38" s="7" t="s">
        <v>107</v>
      </c>
      <c r="C38" s="3" t="s">
        <v>109</v>
      </c>
    </row>
    <row r="39" spans="2:3" x14ac:dyDescent="0.25">
      <c r="B39" s="7" t="s">
        <v>110</v>
      </c>
      <c r="C39" s="3" t="s">
        <v>111</v>
      </c>
    </row>
    <row r="40" spans="2:3" x14ac:dyDescent="0.25">
      <c r="B40" s="7" t="s">
        <v>112</v>
      </c>
      <c r="C40" s="3" t="s">
        <v>114</v>
      </c>
    </row>
    <row r="41" spans="2:3" x14ac:dyDescent="0.25">
      <c r="B41" s="7" t="s">
        <v>113</v>
      </c>
      <c r="C41" s="3" t="s">
        <v>115</v>
      </c>
    </row>
    <row r="42" spans="2:3" x14ac:dyDescent="0.25">
      <c r="B42" s="7" t="s">
        <v>116</v>
      </c>
      <c r="C42" s="3" t="s">
        <v>117</v>
      </c>
    </row>
    <row r="43" spans="2:3" x14ac:dyDescent="0.25">
      <c r="B43" s="7" t="s">
        <v>118</v>
      </c>
      <c r="C43" s="3" t="s">
        <v>119</v>
      </c>
    </row>
    <row r="44" spans="2:3" x14ac:dyDescent="0.25">
      <c r="B44" s="7" t="s">
        <v>120</v>
      </c>
      <c r="C44" s="3" t="s">
        <v>129</v>
      </c>
    </row>
    <row r="45" spans="2:3" x14ac:dyDescent="0.25">
      <c r="B45" s="7" t="s">
        <v>121</v>
      </c>
      <c r="C45" s="3" t="s">
        <v>130</v>
      </c>
    </row>
    <row r="46" spans="2:3" x14ac:dyDescent="0.25">
      <c r="B46" s="7" t="s">
        <v>122</v>
      </c>
      <c r="C46" s="3" t="s">
        <v>131</v>
      </c>
    </row>
    <row r="47" spans="2:3" x14ac:dyDescent="0.25">
      <c r="B47" s="7" t="s">
        <v>123</v>
      </c>
      <c r="C47" s="3" t="s">
        <v>132</v>
      </c>
    </row>
    <row r="48" spans="2:3" x14ac:dyDescent="0.25">
      <c r="B48" s="7" t="s">
        <v>124</v>
      </c>
      <c r="C48" s="3" t="s">
        <v>133</v>
      </c>
    </row>
    <row r="49" spans="1:3" x14ac:dyDescent="0.25">
      <c r="B49" s="7" t="s">
        <v>125</v>
      </c>
      <c r="C49" s="3" t="s">
        <v>134</v>
      </c>
    </row>
    <row r="50" spans="1:3" x14ac:dyDescent="0.25">
      <c r="B50" s="7" t="s">
        <v>126</v>
      </c>
      <c r="C50" s="3" t="s">
        <v>111</v>
      </c>
    </row>
    <row r="51" spans="1:3" x14ac:dyDescent="0.25">
      <c r="B51" s="7" t="s">
        <v>127</v>
      </c>
      <c r="C51" s="3" t="s">
        <v>135</v>
      </c>
    </row>
    <row r="52" spans="1:3" x14ac:dyDescent="0.25">
      <c r="B52" s="7" t="s">
        <v>128</v>
      </c>
      <c r="C52" s="3" t="s">
        <v>136</v>
      </c>
    </row>
    <row r="53" spans="1:3" ht="26.4" x14ac:dyDescent="0.25">
      <c r="B53" s="7" t="s">
        <v>137</v>
      </c>
      <c r="C53" s="3" t="s">
        <v>140</v>
      </c>
    </row>
    <row r="54" spans="1:3" ht="26.4" x14ac:dyDescent="0.25">
      <c r="B54" s="7" t="s">
        <v>138</v>
      </c>
      <c r="C54" s="3" t="s">
        <v>140</v>
      </c>
    </row>
    <row r="55" spans="1:3" ht="39.6" x14ac:dyDescent="0.25">
      <c r="B55" s="7" t="s">
        <v>139</v>
      </c>
      <c r="C55" s="3" t="s">
        <v>140</v>
      </c>
    </row>
    <row r="56" spans="1:3" x14ac:dyDescent="0.25">
      <c r="A56" s="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9"/>
  <sheetViews>
    <sheetView workbookViewId="0">
      <selection activeCell="B7" sqref="B7"/>
    </sheetView>
  </sheetViews>
  <sheetFormatPr defaultColWidth="9.109375" defaultRowHeight="13.2" x14ac:dyDescent="0.25"/>
  <cols>
    <col min="1" max="1" width="9.109375" style="1"/>
    <col min="2" max="2" width="13.88671875" style="1" bestFit="1" customWidth="1"/>
    <col min="3" max="3" width="16.44140625" style="1" bestFit="1" customWidth="1"/>
    <col min="4" max="16384" width="9.109375" style="1"/>
  </cols>
  <sheetData>
    <row r="1" spans="1:3" s="2" customFormat="1" x14ac:dyDescent="0.25">
      <c r="A1" s="2" t="s">
        <v>38</v>
      </c>
      <c r="B1" s="8" t="s">
        <v>35</v>
      </c>
      <c r="C1" s="2" t="s">
        <v>40</v>
      </c>
    </row>
    <row r="2" spans="1:3" x14ac:dyDescent="0.25">
      <c r="A2" s="1" t="s">
        <v>33</v>
      </c>
      <c r="B2" s="3" t="s">
        <v>51</v>
      </c>
      <c r="C2" s="1" t="s">
        <v>41</v>
      </c>
    </row>
    <row r="3" spans="1:3" x14ac:dyDescent="0.25">
      <c r="A3" s="1" t="s">
        <v>34</v>
      </c>
      <c r="B3" s="3" t="s">
        <v>30</v>
      </c>
      <c r="C3" s="1" t="s">
        <v>42</v>
      </c>
    </row>
    <row r="4" spans="1:3" x14ac:dyDescent="0.25">
      <c r="A4" s="1" t="s">
        <v>55</v>
      </c>
      <c r="B4" s="3" t="s">
        <v>31</v>
      </c>
    </row>
    <row r="5" spans="1:3" x14ac:dyDescent="0.25">
      <c r="B5" s="3" t="s">
        <v>52</v>
      </c>
    </row>
    <row r="6" spans="1:3" x14ac:dyDescent="0.25">
      <c r="B6" s="3" t="s">
        <v>53</v>
      </c>
    </row>
    <row r="7" spans="1:3" x14ac:dyDescent="0.25">
      <c r="B7" s="3" t="s">
        <v>28</v>
      </c>
    </row>
    <row r="8" spans="1:3" x14ac:dyDescent="0.25">
      <c r="B8" s="3" t="s">
        <v>145</v>
      </c>
    </row>
    <row r="9" spans="1:3" x14ac:dyDescent="0.25">
      <c r="B9" s="3" t="s">
        <v>146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7E65A600E51D4486E6A66DEDD40076" ma:contentTypeVersion="15" ma:contentTypeDescription="Create a new document." ma:contentTypeScope="" ma:versionID="c54b62bd69d5ef10a8c0fad577db45a6">
  <xsd:schema xmlns:xsd="http://www.w3.org/2001/XMLSchema" xmlns:xs="http://www.w3.org/2001/XMLSchema" xmlns:p="http://schemas.microsoft.com/office/2006/metadata/properties" xmlns:ns2="6b5d6cf0-6a01-4976-8e41-7f1f12ea0cc4" xmlns:ns3="4bd96c68-a276-4487-80be-b57df26cc61c" targetNamespace="http://schemas.microsoft.com/office/2006/metadata/properties" ma:root="true" ma:fieldsID="2c8433cca66e83d393d94bb376631e87" ns2:_="" ns3:_="">
    <xsd:import namespace="6b5d6cf0-6a01-4976-8e41-7f1f12ea0cc4"/>
    <xsd:import namespace="4bd96c68-a276-4487-80be-b57df26cc61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d6cf0-6a01-4976-8e41-7f1f12ea0c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a998018-ac0e-4d9e-8c4a-68d7164cd07b}" ma:internalName="TaxCatchAll" ma:showField="CatchAllData" ma:web="6b5d6cf0-6a01-4976-8e41-7f1f12ea0c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96c68-a276-4487-80be-b57df26cc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f5323b5-7a4f-4b17-a9ab-432adc4370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5d6cf0-6a01-4976-8e41-7f1f12ea0cc4" xsi:nil="true"/>
    <lcf76f155ced4ddcb4097134ff3c332f xmlns="4bd96c68-a276-4487-80be-b57df26cc6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806D95-372A-4732-8689-A4C502490C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AFA5F1-74FD-4E07-BBDD-8115B60F17FC}"/>
</file>

<file path=customXml/itemProps3.xml><?xml version="1.0" encoding="utf-8"?>
<ds:datastoreItem xmlns:ds="http://schemas.openxmlformats.org/officeDocument/2006/customXml" ds:itemID="{5DCF1935-9F2A-4D74-9201-EE2E478B6C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Sale_Deal_Sheet</vt:lpstr>
      <vt:lpstr>Info</vt:lpstr>
      <vt:lpstr>D.D.Lists</vt:lpstr>
      <vt:lpstr>Sale_Deal_Sheet!Print_Area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Ginsburg</dc:creator>
  <cp:lastModifiedBy>Shae Halpin</cp:lastModifiedBy>
  <cp:lastPrinted>2022-11-14T20:20:35Z</cp:lastPrinted>
  <dcterms:created xsi:type="dcterms:W3CDTF">2003-02-08T16:03:49Z</dcterms:created>
  <dcterms:modified xsi:type="dcterms:W3CDTF">2025-01-16T23:43:15Z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0x010100077E65A600E51D4486E6A66DEDD40076</vt:lpwstr>
  </property>
</Properties>
</file>