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J:\Participatory Budgeting\2017\Voting\Vote Results\"/>
    </mc:Choice>
  </mc:AlternateContent>
  <bookViews>
    <workbookView xWindow="0" yWindow="0" windowWidth="25125" windowHeight="138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17" i="1"/>
  <c r="F54" i="1" l="1"/>
  <c r="B85" i="1" l="1"/>
  <c r="B73" i="1"/>
  <c r="B51" i="1"/>
  <c r="B86" i="1" s="1"/>
  <c r="B87" i="1" s="1"/>
  <c r="B40" i="1"/>
  <c r="B28" i="1"/>
  <c r="E86" i="1"/>
  <c r="F7" i="1"/>
  <c r="F41" i="1"/>
  <c r="F18" i="1"/>
  <c r="F64" i="1"/>
  <c r="F29" i="1"/>
  <c r="F52" i="1"/>
  <c r="D86" i="1" l="1"/>
  <c r="F74" i="1"/>
  <c r="F86" i="1" s="1"/>
  <c r="F84" i="1"/>
  <c r="F83" i="1"/>
  <c r="F82" i="1"/>
  <c r="F81" i="1"/>
  <c r="F80" i="1"/>
  <c r="F79" i="1"/>
  <c r="F78" i="1"/>
  <c r="F77" i="1"/>
  <c r="F76" i="1"/>
  <c r="F75" i="1"/>
  <c r="F72" i="1"/>
  <c r="F71" i="1"/>
  <c r="F70" i="1"/>
  <c r="F68" i="1"/>
  <c r="F69" i="1"/>
  <c r="F67" i="1"/>
  <c r="F66" i="1"/>
  <c r="F65" i="1"/>
  <c r="F62" i="1" l="1"/>
  <c r="F61" i="1"/>
  <c r="F60" i="1"/>
  <c r="F59" i="1"/>
  <c r="F58" i="1"/>
  <c r="F57" i="1"/>
  <c r="F56" i="1"/>
  <c r="F53" i="1"/>
  <c r="F55" i="1"/>
  <c r="F50" i="1"/>
  <c r="F49" i="1"/>
  <c r="F48" i="1"/>
  <c r="F47" i="1"/>
  <c r="F46" i="1"/>
  <c r="F45" i="1"/>
  <c r="F44" i="1"/>
  <c r="F43" i="1"/>
  <c r="F42" i="1"/>
  <c r="F39" i="1"/>
  <c r="F38" i="1"/>
  <c r="F37" i="1"/>
  <c r="F36" i="1"/>
  <c r="F35" i="1"/>
  <c r="F34" i="1"/>
  <c r="F32" i="1"/>
  <c r="F33" i="1"/>
  <c r="F31" i="1"/>
  <c r="F30" i="1"/>
  <c r="F16" i="1"/>
  <c r="F12" i="1"/>
  <c r="F15" i="1"/>
  <c r="F14" i="1"/>
  <c r="F13" i="1"/>
  <c r="F11" i="1"/>
  <c r="F9" i="1"/>
  <c r="F10" i="1"/>
  <c r="F8" i="1"/>
  <c r="F27" i="1"/>
  <c r="F26" i="1"/>
  <c r="F25" i="1"/>
  <c r="F24" i="1"/>
  <c r="F23" i="1"/>
  <c r="F21" i="1"/>
  <c r="F22" i="1"/>
  <c r="F19" i="1"/>
  <c r="F20" i="1"/>
</calcChain>
</file>

<file path=xl/sharedStrings.xml><?xml version="1.0" encoding="utf-8"?>
<sst xmlns="http://schemas.openxmlformats.org/spreadsheetml/2006/main" count="127" uniqueCount="125">
  <si>
    <t>DISTRICT 1</t>
  </si>
  <si>
    <t>Project</t>
  </si>
  <si>
    <t>Cost</t>
  </si>
  <si>
    <t>Delridge: Crossing Improvements at Delridge Way SW &amp; SW Oregon St</t>
  </si>
  <si>
    <t>Westwood/Highland Park: Bus Stop Improvements at Delridge Way SW &amp; SW Barton St</t>
  </si>
  <si>
    <t>High Point: Walkway Improvements on SW Orchard St between Delridge Way SW &amp; Sylvan Way SW</t>
  </si>
  <si>
    <t>DISTRICT 2</t>
  </si>
  <si>
    <t>Hillman City: Sidewalk improvements on 39th Ave S</t>
  </si>
  <si>
    <t>Rainier Beach: Lighting Improvements on S Henderson St between MLK Way S &amp; Renton Ave S</t>
  </si>
  <si>
    <t>Hillman City: Accessibility Improvements along 39th Ave S</t>
  </si>
  <si>
    <t>Rainier Beach: Lighting &amp; Landscape Improvements at Rose St and Rainier Ave S</t>
  </si>
  <si>
    <t>Genesee: Crossing Improvements at Rainier Ave S &amp; S Charlestown St</t>
  </si>
  <si>
    <t>DISTRICT 3</t>
  </si>
  <si>
    <t>DISTRICT 4</t>
  </si>
  <si>
    <t>DISTRICT 5</t>
  </si>
  <si>
    <t>DISTRICT 6</t>
  </si>
  <si>
    <t>DISTRICT 7</t>
  </si>
  <si>
    <t>Online Votes</t>
  </si>
  <si>
    <t>Paper Votes</t>
  </si>
  <si>
    <t>Beacon Hill: Crossing Improvements near 15th Ave S &amp; S Angeline St</t>
  </si>
  <si>
    <t>Beacon Hill: Accessibility Improvements at 15th Ave S &amp; Beacon Ave S</t>
  </si>
  <si>
    <t>Georgetown: Walkway Improvements on 4th Ave S, between E Marginal Way &amp; Michigan St S</t>
  </si>
  <si>
    <t>Georgetown: Pedestrian improvements on Myrtle, near Ellis Ave S</t>
  </si>
  <si>
    <t>Total Votes</t>
  </si>
  <si>
    <t>Roxhill: Improvements at Roxhill Park</t>
  </si>
  <si>
    <t>North Admiral: Crossing Improvements on California Ave SW &amp; SW College St</t>
  </si>
  <si>
    <t>South Park: Crossing Improvements at Dallas Ave S, 12th Ave S, and S Thistle St</t>
  </si>
  <si>
    <t>Fairmount Park: Traffic Calming near 35th Ave SW &amp; SW Dawson St</t>
  </si>
  <si>
    <t>TOTAL- ALL DISTRICTS</t>
  </si>
  <si>
    <t>Partnership Match</t>
  </si>
  <si>
    <t>Metro RapidRide H Line</t>
  </si>
  <si>
    <t>Vision Zero/Safety Corridor</t>
  </si>
  <si>
    <t>Sidewalk Development/SPU (future)</t>
  </si>
  <si>
    <t>Delridge BRT</t>
  </si>
  <si>
    <t>2018-2022 PMP Implementation (potential/future)</t>
  </si>
  <si>
    <t>ADA Ramp/SRTS/PMP (potential)</t>
  </si>
  <si>
    <t>PMP</t>
  </si>
  <si>
    <t>ADA Ramp/PMP (potential)</t>
  </si>
  <si>
    <t>$30,000+ (NTCP)</t>
  </si>
  <si>
    <t>All costs above $15k- estimated $10k (NTCP)</t>
  </si>
  <si>
    <t>Metro/SPU/Neighborhood Greenways</t>
  </si>
  <si>
    <t>Metro (potential)</t>
  </si>
  <si>
    <t>Paving Program</t>
  </si>
  <si>
    <t>ADA/PMP</t>
  </si>
  <si>
    <t>$40,000 SSRP, ADA/PMP (potential)</t>
  </si>
  <si>
    <t>SDOT Bike Rack Program</t>
  </si>
  <si>
    <t>PMP, SRTS, Traffic Calming, Traffic Ops, etc.</t>
  </si>
  <si>
    <t>NTCP</t>
  </si>
  <si>
    <t>Vision Zero</t>
  </si>
  <si>
    <t>SRTS</t>
  </si>
  <si>
    <t>$90,000 SRTS, $90,000 Neighborhood Greenways</t>
  </si>
  <si>
    <t>$90,000 SRTS (community design)</t>
  </si>
  <si>
    <t>$80,000 SRTS (community design)</t>
  </si>
  <si>
    <t>Sidewalk installation late 2017/early 2018</t>
  </si>
  <si>
    <t>$30,000 NTCP</t>
  </si>
  <si>
    <t>Pavement to Parks</t>
  </si>
  <si>
    <t>N. 80th AAC (potential)</t>
  </si>
  <si>
    <t>SRTS (any costs above $40,000)</t>
  </si>
  <si>
    <t>PMP, Street Maintenance</t>
  </si>
  <si>
    <t>AAC</t>
  </si>
  <si>
    <t>SRTS (middle), PMP (low), Vision Zero (low), ADA</t>
  </si>
  <si>
    <t>Highland Park: Crossing Improvements at SW Henderson St &amp; 12th Ave SW</t>
  </si>
  <si>
    <t>Underspend</t>
  </si>
  <si>
    <t>Capitol Hill: Crossing Improvements at I-5 Exit on to Olive Way</t>
  </si>
  <si>
    <t>Central District: Traffic Calming on 17th Ave S between E Yesler Way &amp; S Jackson St</t>
  </si>
  <si>
    <t>Judkins Park: Improved Connections to Judkins Park from S. Dearborn St</t>
  </si>
  <si>
    <t>Capitol Hill: Crossing Improvements at 19th Ave E &amp; E Denny Way</t>
  </si>
  <si>
    <t>Squire Park: Crossing Visibility Improvements at 19th Ave E &amp; E Cherry St</t>
  </si>
  <si>
    <t>Capitol Hill: Accessibility &amp; Crossing Improvements at 15th Ave E &amp; E Prospect St</t>
  </si>
  <si>
    <t>Judkins Park: Lighting Improvements on 23rd Ave S &amp; S Dearborn St</t>
  </si>
  <si>
    <t>North Rainier: Corner Redesign at S Plum St &amp; 25th Ave S</t>
  </si>
  <si>
    <t>Judkins Park: Traffic Calming on 24th Ave S between S Massachusetts St &amp; S Grand St</t>
  </si>
  <si>
    <t>North Rainier: Bus Stop Improvements on S Walker St &amp; 25th Ave S</t>
  </si>
  <si>
    <t>Wallingford/Fremont: Crossing Improvements near Gasworks Park</t>
  </si>
  <si>
    <t>Wallingford: Crossing Improvements on Green Lake Way N &amp; N 48th St</t>
  </si>
  <si>
    <t>Wallingford: Crossing Improvements on N 40th St</t>
  </si>
  <si>
    <t>Ravenna/Bryant: Crossing Improvements on NE 55th St at 30th Ave NE</t>
  </si>
  <si>
    <t>Wedgwood: Crossing Improvements on 35th Ave NE at NE 80th St</t>
  </si>
  <si>
    <t>Magnuson Park: Accessibility Improvements between Sand Point Way NE &amp; "A" St</t>
  </si>
  <si>
    <t>Bryant: Crossing Improvements on NE 55th St at 35th Ave NE</t>
  </si>
  <si>
    <t>U-District: Sidewalk Repair on 12th Ave NE between NE 47th St &amp; NE Ravenna Blvd</t>
  </si>
  <si>
    <t>Lake City: Crossing Improvements on 35th Ave NE &amp; NE 130th St</t>
  </si>
  <si>
    <t>Meadowbrook: Traffic Calming along Ravenna Ave NE near NE 98th St</t>
  </si>
  <si>
    <t>Pinehurst: Crossing Improvements near Hazel Wolf School</t>
  </si>
  <si>
    <t>Broadview: Walkway Improvements near Viewlands Elementary</t>
  </si>
  <si>
    <t>Lake City: Crossing Improvements at 30th Ave NE &amp; NE 137th St</t>
  </si>
  <si>
    <t>Lake City: Improvements at Little Brook Park</t>
  </si>
  <si>
    <t>Pinehurst: Walkway Improvements on Pinehurst Way/17th Ave NE between NE 123rd St &amp; NE 125th St</t>
  </si>
  <si>
    <t xml:space="preserve">Bitter Lake: Traffic-calming on N. 143rd St, between Greenwood and Linden Ave N. </t>
  </si>
  <si>
    <t>Licton Springs: Traffic-calming on Stone Ave between N. 90 &amp; Northgate Way</t>
  </si>
  <si>
    <t>Magnuson Park: Crossing Improvements in Magnuson Park</t>
  </si>
  <si>
    <t>Ballard: Crossing Improvements on Leary Way NW &amp; 20th Ave NW</t>
  </si>
  <si>
    <t>Wallingford/Woodland Park: Crossing Improvements on N 50th St &amp; Whitman Ave N</t>
  </si>
  <si>
    <t>Phinney Ridge/Woodland Park: Crossing Improvements on N 50th St &amp; Dayton Ave N</t>
  </si>
  <si>
    <t>Green Lake: Crossing Improvements at N 80th St &amp; Corliss Ave N</t>
  </si>
  <si>
    <t>Crown Hill: Traffic Calming on 14th Ave NW between Holman Road NW &amp; NW 95th St</t>
  </si>
  <si>
    <t>Sunset Hill: Accessibility Improvements on 24th Ave NW &amp; NW 70th St</t>
  </si>
  <si>
    <t>Crown Hill: Accessibility Improvements on 8th Ave NW</t>
  </si>
  <si>
    <t>Wallingford/Tangletown: Crossing Improvements on N 55th/56th St &amp; Keystone Ave N</t>
  </si>
  <si>
    <t>Queen Anne: Crossing Improvements at Several Locations in Queen Anne</t>
  </si>
  <si>
    <t>Queen Anne: Crossing Improvements at upper N. Raye St &amp; 4th Ave N</t>
  </si>
  <si>
    <t>Uptown: Crossing Improvements at 1st Ave N &amp; Thomas St</t>
  </si>
  <si>
    <t>Belltown: Crossing Improvements at 5th Ave &amp; Denny Way</t>
  </si>
  <si>
    <t>Uptown: Walkway Improvements at Lower Kinnear Park</t>
  </si>
  <si>
    <t>Queen Anne: Crossing Improvements on 3rd Ave W between W  Fulton St &amp; W Armour St</t>
  </si>
  <si>
    <t>Queen Anne: Crossing Improvements at Nickerson St &amp; Dravus St</t>
  </si>
  <si>
    <t>Pioneer Square: Accessibility Improvements at 2nd Ave Ext S &amp; S Jackson St</t>
  </si>
  <si>
    <t>Magnolia: Walkway Improvements on Thorndyke Ave W</t>
  </si>
  <si>
    <t>Westlake: Crossing Improvements on Dexter Ave N at Galer &amp; Comstock Streets</t>
  </si>
  <si>
    <t>Key:</t>
  </si>
  <si>
    <t>Funded SDOT Project</t>
  </si>
  <si>
    <t>Funded Parks Project</t>
  </si>
  <si>
    <t>ADDITIONAL TRAFFIC CALMING PROJECTS (YVYC-generated ideas, not YVYC funded)</t>
  </si>
  <si>
    <t>D2- Rainier Beach: Traffic Calming on Beacon Ave S &amp; S Bond St</t>
  </si>
  <si>
    <t>D1- South Park: Traffic Calming on 5th Ave S between S Cloverdale St &amp; S Henderson St</t>
  </si>
  <si>
    <t>Funded SDOT Traffic Calming Project- Not YVYC Funds</t>
  </si>
  <si>
    <t>D2- Georgetown: Pedestrian Improvements on S Myrtle St, near Ellis Ave S</t>
  </si>
  <si>
    <t>D2- Columbia City: Traffic Calming on 42nd Ave S between S Snoqualmie St &amp; S Alaska St</t>
  </si>
  <si>
    <t>D3- Judkins Park: Traffic Calming on 24th Ave S between S Massachusetts St &amp; S Grand St</t>
  </si>
  <si>
    <t>D5- Pinehurst: Walkway Improvements on Pinehurst Way/17th Ave NE between NE 123rd St &amp; NE 125th St</t>
  </si>
  <si>
    <t>D5- Licton Springs: Traffic Calming on Stone Ave between N. 90 &amp; Northgate Way</t>
  </si>
  <si>
    <t xml:space="preserve">D5- Bitter Lake: Traffic Calming on N. 143rd St, between Greenwood and Linden Ave N. </t>
  </si>
  <si>
    <t>D5- Licton Springs: Traffic Calming on Meridian Ave N between N 85th St &amp; N 92nd St</t>
  </si>
  <si>
    <t>South Park: Crossing Improvements on S Cloverdale St</t>
  </si>
  <si>
    <t>Broadview: Walkway Improvements near Broadview-Thomson K-8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</si>
</sst>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/>
    <xf numFmtId="3" fontId="1" fillId="0" borderId="0" xfId="0" applyNumberFormat="1" applyFont="1"/>
    <xf numFmtId="0" fontId="1" fillId="0" borderId="0" xfId="0" applyFont="1" applyAlignment="1"/>
    <xf numFmtId="0" fontId="0" fillId="2" borderId="0" xfId="0" applyFill="1"/>
    <xf numFmtId="6" fontId="0" fillId="2" borderId="0" xfId="0" applyNumberFormat="1" applyFill="1"/>
    <xf numFmtId="0" fontId="0" fillId="3" borderId="0" xfId="0" applyFill="1"/>
    <xf numFmtId="6" fontId="0" fillId="3" borderId="0" xfId="0" applyNumberFormat="1" applyFill="1"/>
    <xf numFmtId="0" fontId="0" fillId="0" borderId="0" xfId="0" applyFill="1"/>
    <xf numFmtId="0" fontId="0" fillId="2" borderId="0" xfId="0" applyNumberFormat="1" applyFill="1"/>
    <xf numFmtId="6" fontId="1" fillId="0" borderId="0" xfId="0" applyNumberFormat="1" applyFont="1" applyAlignment="1"/>
    <xf numFmtId="0" fontId="0" fillId="4" borderId="0" xfId="0" applyFill="1"/>
    <xf numFmtId="6" fontId="0" fillId="4" borderId="0" xfId="0" applyNumberFormat="1" applyFill="1"/>
    <xf numFmtId="0" fontId="0" fillId="4" borderId="0" xfId="0" applyNumberFormat="1" applyFill="1"/>
    <xf numFmtId="0" fontId="1" fillId="0" borderId="0" xfId="0" applyFont="1" applyAlignment="1">
      <alignment horizontal="center"/>
    </xf>
    <xf numFmtId="6" fontId="0" fillId="0" borderId="0" xfId="0" applyNumberFormat="1" applyFill="1"/>
    <xf numFmtId="0" fontId="0" fillId="0" borderId="0" xfId="0" applyNumberFormat="1" applyFill="1"/>
    <xf numFmtId="3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8"/>
  <sheetViews>
    <sheetView tabSelected="1" view="pageLayout" topLeftCell="A52" zoomScaleNormal="100" workbookViewId="0">
      <selection activeCell="A59" sqref="A59"/>
    </sheetView>
  </sheetViews>
  <sheetFormatPr defaultRowHeight="15" x14ac:dyDescent="0.25"/>
  <cols>
    <col min="1" max="1" width="84.28515625" customWidth="1"/>
    <col min="2" max="2" width="10.85546875" bestFit="1" customWidth="1"/>
    <col min="3" max="3" width="44" customWidth="1"/>
    <col min="4" max="4" width="15.28515625" customWidth="1"/>
    <col min="5" max="5" width="17.140625" customWidth="1"/>
    <col min="6" max="6" width="21.140625" customWidth="1"/>
  </cols>
  <sheetData>
    <row r="1" spans="1:6" x14ac:dyDescent="0.25">
      <c r="A1" s="1" t="s">
        <v>109</v>
      </c>
    </row>
    <row r="2" spans="1:6" x14ac:dyDescent="0.25">
      <c r="A2" s="8" t="s">
        <v>110</v>
      </c>
    </row>
    <row r="3" spans="1:6" x14ac:dyDescent="0.25">
      <c r="A3" s="10" t="s">
        <v>111</v>
      </c>
    </row>
    <row r="4" spans="1:6" x14ac:dyDescent="0.25">
      <c r="A4" s="15" t="s">
        <v>115</v>
      </c>
    </row>
    <row r="5" spans="1:6" x14ac:dyDescent="0.25">
      <c r="A5" s="12"/>
    </row>
    <row r="6" spans="1:6" x14ac:dyDescent="0.25">
      <c r="A6" s="1" t="s">
        <v>1</v>
      </c>
      <c r="B6" s="1" t="s">
        <v>2</v>
      </c>
      <c r="C6" s="1" t="s">
        <v>29</v>
      </c>
      <c r="D6" s="1" t="s">
        <v>17</v>
      </c>
      <c r="E6" s="1" t="s">
        <v>18</v>
      </c>
      <c r="F6" s="1" t="s">
        <v>23</v>
      </c>
    </row>
    <row r="7" spans="1:6" x14ac:dyDescent="0.25">
      <c r="A7" s="18" t="s">
        <v>0</v>
      </c>
      <c r="B7" s="18"/>
      <c r="C7" s="4"/>
      <c r="D7" s="3">
        <v>508</v>
      </c>
      <c r="E7" s="1">
        <v>603</v>
      </c>
      <c r="F7" s="1">
        <f t="shared" ref="F7" si="0">SUM(D7, E7)</f>
        <v>1111</v>
      </c>
    </row>
    <row r="8" spans="1:6" x14ac:dyDescent="0.25">
      <c r="A8" s="8" t="s">
        <v>3</v>
      </c>
      <c r="B8" s="9">
        <v>90000</v>
      </c>
      <c r="C8" s="9" t="s">
        <v>33</v>
      </c>
      <c r="D8" s="8">
        <v>223</v>
      </c>
      <c r="E8" s="8">
        <v>254</v>
      </c>
      <c r="F8" s="8">
        <f t="shared" ref="F8:F16" si="1">SUM(D8, E8)</f>
        <v>477</v>
      </c>
    </row>
    <row r="9" spans="1:6" x14ac:dyDescent="0.25">
      <c r="A9" s="8" t="s">
        <v>4</v>
      </c>
      <c r="B9" s="9">
        <v>90000</v>
      </c>
      <c r="C9" s="9" t="s">
        <v>30</v>
      </c>
      <c r="D9" s="8">
        <v>199</v>
      </c>
      <c r="E9" s="8">
        <v>271</v>
      </c>
      <c r="F9" s="8">
        <f t="shared" si="1"/>
        <v>470</v>
      </c>
    </row>
    <row r="10" spans="1:6" x14ac:dyDescent="0.25">
      <c r="A10" s="8" t="s">
        <v>5</v>
      </c>
      <c r="B10" s="9">
        <v>80081</v>
      </c>
      <c r="C10" s="9" t="s">
        <v>32</v>
      </c>
      <c r="D10" s="8">
        <v>195</v>
      </c>
      <c r="E10" s="8">
        <v>230</v>
      </c>
      <c r="F10" s="8">
        <f t="shared" si="1"/>
        <v>425</v>
      </c>
    </row>
    <row r="11" spans="1:6" x14ac:dyDescent="0.25">
      <c r="A11" s="8" t="s">
        <v>123</v>
      </c>
      <c r="B11" s="9">
        <v>85700</v>
      </c>
      <c r="C11" s="9"/>
      <c r="D11" s="8">
        <v>164</v>
      </c>
      <c r="E11" s="8">
        <v>232</v>
      </c>
      <c r="F11" s="8">
        <f t="shared" si="1"/>
        <v>396</v>
      </c>
    </row>
    <row r="12" spans="1:6" x14ac:dyDescent="0.25">
      <c r="A12" t="s">
        <v>26</v>
      </c>
      <c r="B12" s="2">
        <v>44000</v>
      </c>
      <c r="C12" s="2"/>
      <c r="D12">
        <v>110</v>
      </c>
      <c r="E12">
        <v>198</v>
      </c>
      <c r="F12">
        <f t="shared" si="1"/>
        <v>308</v>
      </c>
    </row>
    <row r="13" spans="1:6" x14ac:dyDescent="0.25">
      <c r="A13" t="s">
        <v>61</v>
      </c>
      <c r="B13" s="2">
        <v>59235</v>
      </c>
      <c r="C13" s="2"/>
      <c r="D13">
        <v>152</v>
      </c>
      <c r="E13">
        <v>144</v>
      </c>
      <c r="F13">
        <f t="shared" si="1"/>
        <v>296</v>
      </c>
    </row>
    <row r="14" spans="1:6" x14ac:dyDescent="0.25">
      <c r="A14" t="s">
        <v>24</v>
      </c>
      <c r="B14" s="2">
        <v>90000</v>
      </c>
      <c r="C14" s="2"/>
      <c r="D14">
        <v>144</v>
      </c>
      <c r="E14">
        <v>151</v>
      </c>
      <c r="F14">
        <f t="shared" si="1"/>
        <v>295</v>
      </c>
    </row>
    <row r="15" spans="1:6" x14ac:dyDescent="0.25">
      <c r="A15" t="s">
        <v>25</v>
      </c>
      <c r="B15" s="2">
        <v>90000</v>
      </c>
      <c r="C15" s="2"/>
      <c r="D15">
        <v>125</v>
      </c>
      <c r="E15">
        <v>117</v>
      </c>
      <c r="F15">
        <f t="shared" si="1"/>
        <v>242</v>
      </c>
    </row>
    <row r="16" spans="1:6" x14ac:dyDescent="0.25">
      <c r="A16" t="s">
        <v>27</v>
      </c>
      <c r="B16" s="2">
        <v>61900</v>
      </c>
      <c r="C16" s="2" t="s">
        <v>31</v>
      </c>
      <c r="D16">
        <v>99</v>
      </c>
      <c r="E16">
        <v>90</v>
      </c>
      <c r="F16">
        <f t="shared" si="1"/>
        <v>189</v>
      </c>
    </row>
    <row r="17" spans="1:6" x14ac:dyDescent="0.25">
      <c r="B17" s="2">
        <f>SUM(B8,B9,B10,B11)</f>
        <v>345781</v>
      </c>
      <c r="C17" s="2"/>
    </row>
    <row r="18" spans="1:6" x14ac:dyDescent="0.25">
      <c r="A18" s="18" t="s">
        <v>6</v>
      </c>
      <c r="B18" s="18"/>
      <c r="C18" s="4"/>
      <c r="D18" s="3">
        <v>834</v>
      </c>
      <c r="E18" s="1">
        <v>781</v>
      </c>
      <c r="F18" s="1">
        <f t="shared" ref="F18" si="2">SUM(D18,E18)</f>
        <v>1615</v>
      </c>
    </row>
    <row r="19" spans="1:6" x14ac:dyDescent="0.25">
      <c r="A19" s="8" t="s">
        <v>7</v>
      </c>
      <c r="B19" s="9">
        <v>90000</v>
      </c>
      <c r="C19" s="9"/>
      <c r="D19" s="8">
        <v>366</v>
      </c>
      <c r="E19" s="13">
        <v>504</v>
      </c>
      <c r="F19" s="8">
        <f t="shared" ref="F19:F27" si="3">SUM(D19,E19)</f>
        <v>870</v>
      </c>
    </row>
    <row r="20" spans="1:6" x14ac:dyDescent="0.25">
      <c r="A20" s="8" t="s">
        <v>8</v>
      </c>
      <c r="B20" s="9">
        <v>90000</v>
      </c>
      <c r="C20" s="9"/>
      <c r="D20" s="8">
        <v>362</v>
      </c>
      <c r="E20" s="13">
        <v>196</v>
      </c>
      <c r="F20" s="8">
        <f t="shared" si="3"/>
        <v>558</v>
      </c>
    </row>
    <row r="21" spans="1:6" x14ac:dyDescent="0.25">
      <c r="A21" s="8" t="s">
        <v>9</v>
      </c>
      <c r="B21" s="9">
        <v>90000</v>
      </c>
      <c r="C21" s="9" t="s">
        <v>35</v>
      </c>
      <c r="D21" s="8">
        <v>283</v>
      </c>
      <c r="E21" s="13">
        <v>247</v>
      </c>
      <c r="F21" s="8">
        <f t="shared" si="3"/>
        <v>530</v>
      </c>
    </row>
    <row r="22" spans="1:6" s="12" customFormat="1" x14ac:dyDescent="0.25">
      <c r="A22" s="12" t="s">
        <v>10</v>
      </c>
      <c r="B22" s="19">
        <v>90000</v>
      </c>
      <c r="C22" s="19"/>
      <c r="D22" s="12">
        <v>251</v>
      </c>
      <c r="E22" s="20">
        <v>143</v>
      </c>
      <c r="F22" s="12">
        <f t="shared" si="3"/>
        <v>394</v>
      </c>
    </row>
    <row r="23" spans="1:6" x14ac:dyDescent="0.25">
      <c r="A23" t="s">
        <v>19</v>
      </c>
      <c r="B23" s="2">
        <v>90000</v>
      </c>
      <c r="C23" s="2" t="s">
        <v>36</v>
      </c>
      <c r="D23">
        <v>209</v>
      </c>
      <c r="E23" s="5">
        <v>156</v>
      </c>
      <c r="F23">
        <f t="shared" si="3"/>
        <v>365</v>
      </c>
    </row>
    <row r="24" spans="1:6" x14ac:dyDescent="0.25">
      <c r="A24" t="s">
        <v>11</v>
      </c>
      <c r="B24" s="2">
        <v>20900</v>
      </c>
      <c r="C24" s="2"/>
      <c r="D24">
        <v>240</v>
      </c>
      <c r="E24" s="5">
        <v>77</v>
      </c>
      <c r="F24">
        <f t="shared" si="3"/>
        <v>317</v>
      </c>
    </row>
    <row r="25" spans="1:6" x14ac:dyDescent="0.25">
      <c r="A25" t="s">
        <v>20</v>
      </c>
      <c r="B25" s="2">
        <v>40000</v>
      </c>
      <c r="C25" s="2"/>
      <c r="D25">
        <v>158</v>
      </c>
      <c r="E25" s="5">
        <v>145</v>
      </c>
      <c r="F25">
        <f t="shared" si="3"/>
        <v>303</v>
      </c>
    </row>
    <row r="26" spans="1:6" x14ac:dyDescent="0.25">
      <c r="A26" t="s">
        <v>21</v>
      </c>
      <c r="B26" s="2">
        <v>75600</v>
      </c>
      <c r="C26" s="2" t="s">
        <v>34</v>
      </c>
      <c r="D26">
        <v>184</v>
      </c>
      <c r="E26" s="5">
        <v>100</v>
      </c>
      <c r="F26">
        <f t="shared" si="3"/>
        <v>284</v>
      </c>
    </row>
    <row r="27" spans="1:6" s="15" customFormat="1" x14ac:dyDescent="0.25">
      <c r="A27" s="15" t="s">
        <v>22</v>
      </c>
      <c r="B27" s="16">
        <v>6000</v>
      </c>
      <c r="C27" s="16"/>
      <c r="D27" s="15">
        <v>145</v>
      </c>
      <c r="E27" s="17">
        <v>71</v>
      </c>
      <c r="F27" s="15">
        <f t="shared" si="3"/>
        <v>216</v>
      </c>
    </row>
    <row r="28" spans="1:6" x14ac:dyDescent="0.25">
      <c r="B28" s="2">
        <f>SUM(B19,B20,B21)</f>
        <v>270000</v>
      </c>
      <c r="C28" s="2"/>
    </row>
    <row r="29" spans="1:6" x14ac:dyDescent="0.25">
      <c r="A29" s="18" t="s">
        <v>12</v>
      </c>
      <c r="B29" s="18"/>
      <c r="C29" s="4"/>
      <c r="D29" s="7">
        <v>434</v>
      </c>
      <c r="E29" s="1">
        <v>122</v>
      </c>
      <c r="F29" s="1">
        <f t="shared" ref="F29" si="4">SUM(D29, E29)</f>
        <v>556</v>
      </c>
    </row>
    <row r="30" spans="1:6" x14ac:dyDescent="0.25">
      <c r="A30" s="8" t="s">
        <v>63</v>
      </c>
      <c r="B30" s="9">
        <v>75000</v>
      </c>
      <c r="C30" s="9"/>
      <c r="D30" s="8">
        <v>198</v>
      </c>
      <c r="E30" s="8">
        <v>42</v>
      </c>
      <c r="F30" s="8">
        <f t="shared" ref="F30:F39" si="5">SUM(D30, E30)</f>
        <v>240</v>
      </c>
    </row>
    <row r="31" spans="1:6" x14ac:dyDescent="0.25">
      <c r="A31" s="8" t="s">
        <v>64</v>
      </c>
      <c r="B31" s="9">
        <v>15000</v>
      </c>
      <c r="C31" s="9" t="s">
        <v>39</v>
      </c>
      <c r="D31" s="8">
        <v>132</v>
      </c>
      <c r="E31" s="8">
        <v>68</v>
      </c>
      <c r="F31" s="8">
        <f t="shared" si="5"/>
        <v>200</v>
      </c>
    </row>
    <row r="32" spans="1:6" x14ac:dyDescent="0.25">
      <c r="A32" s="10" t="s">
        <v>65</v>
      </c>
      <c r="B32" s="11">
        <v>90000</v>
      </c>
      <c r="C32" s="11"/>
      <c r="D32" s="10">
        <v>139</v>
      </c>
      <c r="E32" s="10">
        <v>34</v>
      </c>
      <c r="F32" s="10">
        <f t="shared" si="5"/>
        <v>173</v>
      </c>
    </row>
    <row r="33" spans="1:6" x14ac:dyDescent="0.25">
      <c r="A33" s="8" t="s">
        <v>66</v>
      </c>
      <c r="B33" s="9">
        <v>83000</v>
      </c>
      <c r="C33" s="9"/>
      <c r="D33" s="8">
        <v>150</v>
      </c>
      <c r="E33" s="8">
        <v>21</v>
      </c>
      <c r="F33" s="8">
        <f t="shared" si="5"/>
        <v>171</v>
      </c>
    </row>
    <row r="34" spans="1:6" s="12" customFormat="1" x14ac:dyDescent="0.25">
      <c r="A34" s="12" t="s">
        <v>67</v>
      </c>
      <c r="B34" s="19">
        <v>90000</v>
      </c>
      <c r="C34" s="19"/>
      <c r="D34" s="12">
        <v>154</v>
      </c>
      <c r="E34" s="12">
        <v>11</v>
      </c>
      <c r="F34" s="12">
        <f t="shared" si="5"/>
        <v>165</v>
      </c>
    </row>
    <row r="35" spans="1:6" x14ac:dyDescent="0.25">
      <c r="A35" t="s">
        <v>68</v>
      </c>
      <c r="B35" s="2">
        <v>90000</v>
      </c>
      <c r="C35" s="2" t="s">
        <v>40</v>
      </c>
      <c r="D35">
        <v>125</v>
      </c>
      <c r="E35">
        <v>37</v>
      </c>
      <c r="F35">
        <f t="shared" si="5"/>
        <v>162</v>
      </c>
    </row>
    <row r="36" spans="1:6" x14ac:dyDescent="0.25">
      <c r="A36" t="s">
        <v>69</v>
      </c>
      <c r="B36" s="2">
        <v>35000</v>
      </c>
      <c r="C36" s="2"/>
      <c r="D36">
        <v>107</v>
      </c>
      <c r="E36">
        <v>25</v>
      </c>
      <c r="F36">
        <f t="shared" si="5"/>
        <v>132</v>
      </c>
    </row>
    <row r="37" spans="1:6" x14ac:dyDescent="0.25">
      <c r="A37" t="s">
        <v>70</v>
      </c>
      <c r="B37" s="2">
        <v>68800</v>
      </c>
      <c r="C37" s="2" t="s">
        <v>37</v>
      </c>
      <c r="D37">
        <v>88</v>
      </c>
      <c r="E37">
        <v>31</v>
      </c>
      <c r="F37">
        <f t="shared" si="5"/>
        <v>119</v>
      </c>
    </row>
    <row r="38" spans="1:6" s="15" customFormat="1" x14ac:dyDescent="0.25">
      <c r="A38" s="15" t="s">
        <v>71</v>
      </c>
      <c r="B38" s="16">
        <v>30000</v>
      </c>
      <c r="C38" s="16" t="s">
        <v>38</v>
      </c>
      <c r="D38" s="15">
        <v>79</v>
      </c>
      <c r="E38" s="15">
        <v>31</v>
      </c>
      <c r="F38" s="15">
        <f t="shared" si="5"/>
        <v>110</v>
      </c>
    </row>
    <row r="39" spans="1:6" x14ac:dyDescent="0.25">
      <c r="A39" t="s">
        <v>72</v>
      </c>
      <c r="B39" s="2">
        <v>71200</v>
      </c>
      <c r="C39" s="2" t="s">
        <v>41</v>
      </c>
      <c r="D39">
        <v>59</v>
      </c>
      <c r="E39">
        <v>45</v>
      </c>
      <c r="F39">
        <f t="shared" si="5"/>
        <v>104</v>
      </c>
    </row>
    <row r="40" spans="1:6" x14ac:dyDescent="0.25">
      <c r="B40" s="2">
        <f>SUM(B30,B31,B32,B33)</f>
        <v>263000</v>
      </c>
      <c r="C40" s="2"/>
    </row>
    <row r="41" spans="1:6" x14ac:dyDescent="0.25">
      <c r="A41" s="18" t="s">
        <v>13</v>
      </c>
      <c r="B41" s="18"/>
      <c r="C41" s="4"/>
      <c r="D41" s="7">
        <v>594</v>
      </c>
      <c r="E41" s="1">
        <v>28</v>
      </c>
      <c r="F41" s="1">
        <f t="shared" ref="F41:F50" si="6">SUM(D41, E41)</f>
        <v>622</v>
      </c>
    </row>
    <row r="42" spans="1:6" x14ac:dyDescent="0.25">
      <c r="A42" s="8" t="s">
        <v>73</v>
      </c>
      <c r="B42" s="9">
        <v>8000</v>
      </c>
      <c r="C42" s="9"/>
      <c r="D42" s="8">
        <v>250</v>
      </c>
      <c r="E42" s="8">
        <v>12</v>
      </c>
      <c r="F42" s="8">
        <f t="shared" si="6"/>
        <v>262</v>
      </c>
    </row>
    <row r="43" spans="1:6" x14ac:dyDescent="0.25">
      <c r="A43" s="8" t="s">
        <v>74</v>
      </c>
      <c r="B43" s="9">
        <v>90000</v>
      </c>
      <c r="C43" s="9" t="s">
        <v>43</v>
      </c>
      <c r="D43" s="8">
        <v>243</v>
      </c>
      <c r="E43" s="8">
        <v>14</v>
      </c>
      <c r="F43" s="8">
        <f t="shared" si="6"/>
        <v>257</v>
      </c>
    </row>
    <row r="44" spans="1:6" x14ac:dyDescent="0.25">
      <c r="A44" s="8" t="s">
        <v>75</v>
      </c>
      <c r="B44" s="9">
        <v>45000</v>
      </c>
      <c r="C44" s="9" t="s">
        <v>42</v>
      </c>
      <c r="D44" s="8">
        <v>217</v>
      </c>
      <c r="E44" s="8">
        <v>11</v>
      </c>
      <c r="F44" s="8">
        <f t="shared" si="6"/>
        <v>228</v>
      </c>
    </row>
    <row r="45" spans="1:6" x14ac:dyDescent="0.25">
      <c r="A45" s="8" t="s">
        <v>76</v>
      </c>
      <c r="B45" s="9">
        <v>8770</v>
      </c>
      <c r="C45" s="9" t="s">
        <v>45</v>
      </c>
      <c r="D45" s="8">
        <v>191</v>
      </c>
      <c r="E45" s="8">
        <v>2</v>
      </c>
      <c r="F45" s="8">
        <f t="shared" si="6"/>
        <v>193</v>
      </c>
    </row>
    <row r="46" spans="1:6" x14ac:dyDescent="0.25">
      <c r="A46" s="8" t="s">
        <v>77</v>
      </c>
      <c r="B46" s="9">
        <v>80000</v>
      </c>
      <c r="C46" s="9" t="s">
        <v>46</v>
      </c>
      <c r="D46" s="8">
        <v>178</v>
      </c>
      <c r="E46" s="8">
        <v>10</v>
      </c>
      <c r="F46" s="8">
        <f t="shared" si="6"/>
        <v>188</v>
      </c>
    </row>
    <row r="47" spans="1:6" x14ac:dyDescent="0.25">
      <c r="A47" s="8" t="s">
        <v>78</v>
      </c>
      <c r="B47" s="9">
        <v>45000</v>
      </c>
      <c r="C47" s="9"/>
      <c r="D47" s="8">
        <v>161</v>
      </c>
      <c r="E47" s="8">
        <v>9</v>
      </c>
      <c r="F47" s="8">
        <f t="shared" si="6"/>
        <v>170</v>
      </c>
    </row>
    <row r="48" spans="1:6" x14ac:dyDescent="0.25">
      <c r="A48" s="8" t="s">
        <v>79</v>
      </c>
      <c r="B48" s="9">
        <v>2500</v>
      </c>
      <c r="C48" s="9"/>
      <c r="D48" s="8">
        <v>145</v>
      </c>
      <c r="E48" s="8">
        <v>6</v>
      </c>
      <c r="F48" s="8">
        <f t="shared" si="6"/>
        <v>151</v>
      </c>
    </row>
    <row r="49" spans="1:6" x14ac:dyDescent="0.25">
      <c r="A49" s="8" t="s">
        <v>90</v>
      </c>
      <c r="B49" s="9">
        <v>6000</v>
      </c>
      <c r="C49" s="9"/>
      <c r="D49" s="8">
        <v>134</v>
      </c>
      <c r="E49" s="8">
        <v>7</v>
      </c>
      <c r="F49" s="8">
        <f t="shared" si="6"/>
        <v>141</v>
      </c>
    </row>
    <row r="50" spans="1:6" x14ac:dyDescent="0.25">
      <c r="A50" t="s">
        <v>80</v>
      </c>
      <c r="B50" s="2">
        <v>90000</v>
      </c>
      <c r="C50" s="2" t="s">
        <v>44</v>
      </c>
      <c r="D50">
        <v>118</v>
      </c>
      <c r="E50">
        <v>11</v>
      </c>
      <c r="F50">
        <f t="shared" si="6"/>
        <v>129</v>
      </c>
    </row>
    <row r="51" spans="1:6" x14ac:dyDescent="0.25">
      <c r="B51" s="2">
        <f>SUM(B42,B43,B44,B45,B46,B47,B48,B49)</f>
        <v>285270</v>
      </c>
      <c r="C51" s="2"/>
    </row>
    <row r="52" spans="1:6" x14ac:dyDescent="0.25">
      <c r="A52" s="18" t="s">
        <v>14</v>
      </c>
      <c r="B52" s="18"/>
      <c r="C52" s="4"/>
      <c r="D52" s="7">
        <v>1436</v>
      </c>
      <c r="E52" s="1">
        <v>484</v>
      </c>
      <c r="F52" s="1">
        <f t="shared" ref="F52:F62" si="7">SUM(D52,E52)</f>
        <v>1920</v>
      </c>
    </row>
    <row r="53" spans="1:6" x14ac:dyDescent="0.25">
      <c r="A53" s="8" t="s">
        <v>81</v>
      </c>
      <c r="B53" s="9">
        <v>75000</v>
      </c>
      <c r="C53" s="9"/>
      <c r="D53" s="8">
        <v>484</v>
      </c>
      <c r="E53" s="8">
        <v>202</v>
      </c>
      <c r="F53" s="8">
        <f t="shared" si="7"/>
        <v>686</v>
      </c>
    </row>
    <row r="54" spans="1:6" x14ac:dyDescent="0.25">
      <c r="A54" s="8" t="s">
        <v>82</v>
      </c>
      <c r="B54" s="9">
        <v>88200</v>
      </c>
      <c r="C54" s="9" t="s">
        <v>48</v>
      </c>
      <c r="D54" s="8">
        <v>483</v>
      </c>
      <c r="E54" s="8">
        <v>150</v>
      </c>
      <c r="F54" s="8">
        <f t="shared" si="7"/>
        <v>633</v>
      </c>
    </row>
    <row r="55" spans="1:6" x14ac:dyDescent="0.25">
      <c r="A55" s="8" t="s">
        <v>83</v>
      </c>
      <c r="B55" s="9">
        <v>90000</v>
      </c>
      <c r="C55" s="9" t="s">
        <v>50</v>
      </c>
      <c r="D55" s="8">
        <v>506</v>
      </c>
      <c r="E55" s="8">
        <v>124</v>
      </c>
      <c r="F55" s="8">
        <f t="shared" si="7"/>
        <v>630</v>
      </c>
    </row>
    <row r="56" spans="1:6" x14ac:dyDescent="0.25">
      <c r="A56" s="8" t="s">
        <v>124</v>
      </c>
      <c r="B56" s="9">
        <v>90000</v>
      </c>
      <c r="C56" s="9" t="s">
        <v>51</v>
      </c>
      <c r="D56" s="8">
        <v>444</v>
      </c>
      <c r="E56" s="8">
        <v>140</v>
      </c>
      <c r="F56" s="8">
        <f t="shared" si="7"/>
        <v>584</v>
      </c>
    </row>
    <row r="57" spans="1:6" s="12" customFormat="1" x14ac:dyDescent="0.25">
      <c r="A57" s="12" t="s">
        <v>84</v>
      </c>
      <c r="B57" s="19">
        <v>90000</v>
      </c>
      <c r="C57" s="19" t="s">
        <v>49</v>
      </c>
      <c r="D57" s="12">
        <v>425</v>
      </c>
      <c r="E57" s="12">
        <v>116</v>
      </c>
      <c r="F57" s="12">
        <f t="shared" si="7"/>
        <v>541</v>
      </c>
    </row>
    <row r="58" spans="1:6" x14ac:dyDescent="0.25">
      <c r="A58" t="s">
        <v>85</v>
      </c>
      <c r="B58" s="2">
        <v>48600</v>
      </c>
      <c r="C58" s="2" t="s">
        <v>53</v>
      </c>
      <c r="D58">
        <v>335</v>
      </c>
      <c r="E58">
        <v>169</v>
      </c>
      <c r="F58">
        <f t="shared" si="7"/>
        <v>504</v>
      </c>
    </row>
    <row r="59" spans="1:6" x14ac:dyDescent="0.25">
      <c r="A59" t="s">
        <v>86</v>
      </c>
      <c r="B59" s="2">
        <v>90000</v>
      </c>
      <c r="C59" s="2"/>
      <c r="D59">
        <v>293</v>
      </c>
      <c r="E59">
        <v>140</v>
      </c>
      <c r="F59">
        <f t="shared" si="7"/>
        <v>433</v>
      </c>
    </row>
    <row r="60" spans="1:6" s="15" customFormat="1" x14ac:dyDescent="0.25">
      <c r="A60" s="15" t="s">
        <v>87</v>
      </c>
      <c r="B60" s="16">
        <v>80000</v>
      </c>
      <c r="C60" s="16" t="s">
        <v>52</v>
      </c>
      <c r="D60" s="15">
        <v>252</v>
      </c>
      <c r="E60" s="15">
        <v>60</v>
      </c>
      <c r="F60" s="15">
        <f t="shared" si="7"/>
        <v>312</v>
      </c>
    </row>
    <row r="61" spans="1:6" s="15" customFormat="1" x14ac:dyDescent="0.25">
      <c r="A61" s="15" t="s">
        <v>88</v>
      </c>
      <c r="B61" s="16">
        <v>30000</v>
      </c>
      <c r="C61" s="16" t="s">
        <v>54</v>
      </c>
      <c r="D61" s="15">
        <v>214</v>
      </c>
      <c r="E61" s="15">
        <v>98</v>
      </c>
      <c r="F61" s="15">
        <f t="shared" si="7"/>
        <v>312</v>
      </c>
    </row>
    <row r="62" spans="1:6" s="15" customFormat="1" x14ac:dyDescent="0.25">
      <c r="A62" s="15" t="s">
        <v>89</v>
      </c>
      <c r="B62" s="16">
        <v>20000</v>
      </c>
      <c r="C62" s="16" t="s">
        <v>47</v>
      </c>
      <c r="D62" s="15">
        <v>182</v>
      </c>
      <c r="E62" s="15">
        <v>46</v>
      </c>
      <c r="F62" s="15">
        <f t="shared" si="7"/>
        <v>228</v>
      </c>
    </row>
    <row r="63" spans="1:6" x14ac:dyDescent="0.25">
      <c r="B63" s="2">
        <f>SUM(B53,B54,B55,B56)</f>
        <v>343200</v>
      </c>
      <c r="C63" s="2"/>
    </row>
    <row r="64" spans="1:6" x14ac:dyDescent="0.25">
      <c r="A64" s="18" t="s">
        <v>15</v>
      </c>
      <c r="B64" s="18"/>
      <c r="C64" s="4"/>
      <c r="D64" s="1">
        <v>875</v>
      </c>
      <c r="E64" s="1">
        <v>73</v>
      </c>
      <c r="F64" s="1">
        <f t="shared" ref="F64:F72" si="8">SUM(D64,E64)</f>
        <v>948</v>
      </c>
    </row>
    <row r="65" spans="1:6" x14ac:dyDescent="0.25">
      <c r="A65" s="8" t="s">
        <v>91</v>
      </c>
      <c r="B65" s="9">
        <v>5000</v>
      </c>
      <c r="C65" s="9" t="s">
        <v>55</v>
      </c>
      <c r="D65" s="8">
        <v>565</v>
      </c>
      <c r="E65" s="8">
        <v>25</v>
      </c>
      <c r="F65" s="8">
        <f t="shared" si="8"/>
        <v>590</v>
      </c>
    </row>
    <row r="66" spans="1:6" x14ac:dyDescent="0.25">
      <c r="A66" s="8" t="s">
        <v>92</v>
      </c>
      <c r="B66" s="9">
        <v>6000</v>
      </c>
      <c r="C66" s="9"/>
      <c r="D66" s="8">
        <v>296</v>
      </c>
      <c r="E66" s="8">
        <v>21</v>
      </c>
      <c r="F66" s="8">
        <f t="shared" si="8"/>
        <v>317</v>
      </c>
    </row>
    <row r="67" spans="1:6" x14ac:dyDescent="0.25">
      <c r="A67" s="8" t="s">
        <v>93</v>
      </c>
      <c r="B67" s="9">
        <v>75000</v>
      </c>
      <c r="C67" s="9" t="s">
        <v>46</v>
      </c>
      <c r="D67" s="8">
        <v>300</v>
      </c>
      <c r="E67" s="8">
        <v>15</v>
      </c>
      <c r="F67" s="8">
        <f t="shared" si="8"/>
        <v>315</v>
      </c>
    </row>
    <row r="68" spans="1:6" x14ac:dyDescent="0.25">
      <c r="A68" s="8" t="s">
        <v>94</v>
      </c>
      <c r="B68" s="9">
        <v>75430</v>
      </c>
      <c r="C68" s="9" t="s">
        <v>56</v>
      </c>
      <c r="D68" s="8">
        <v>256</v>
      </c>
      <c r="E68" s="8">
        <v>54</v>
      </c>
      <c r="F68" s="8">
        <f t="shared" si="8"/>
        <v>310</v>
      </c>
    </row>
    <row r="69" spans="1:6" x14ac:dyDescent="0.25">
      <c r="A69" s="8" t="s">
        <v>95</v>
      </c>
      <c r="B69" s="9">
        <v>40000</v>
      </c>
      <c r="C69" s="9" t="s">
        <v>57</v>
      </c>
      <c r="D69" s="8">
        <v>291</v>
      </c>
      <c r="E69" s="8">
        <v>10</v>
      </c>
      <c r="F69" s="8">
        <f t="shared" si="8"/>
        <v>301</v>
      </c>
    </row>
    <row r="70" spans="1:6" x14ac:dyDescent="0.25">
      <c r="A70" s="8" t="s">
        <v>96</v>
      </c>
      <c r="B70" s="9">
        <v>9000</v>
      </c>
      <c r="C70" s="9"/>
      <c r="D70" s="8">
        <v>240</v>
      </c>
      <c r="E70" s="8">
        <v>9</v>
      </c>
      <c r="F70" s="8">
        <f t="shared" si="8"/>
        <v>249</v>
      </c>
    </row>
    <row r="71" spans="1:6" s="12" customFormat="1" x14ac:dyDescent="0.25">
      <c r="A71" s="12" t="s">
        <v>97</v>
      </c>
      <c r="B71" s="19">
        <v>90000</v>
      </c>
      <c r="C71" s="19" t="s">
        <v>58</v>
      </c>
      <c r="D71" s="12">
        <v>215</v>
      </c>
      <c r="E71" s="12">
        <v>17</v>
      </c>
      <c r="F71" s="12">
        <f t="shared" si="8"/>
        <v>232</v>
      </c>
    </row>
    <row r="72" spans="1:6" x14ac:dyDescent="0.25">
      <c r="A72" t="s">
        <v>98</v>
      </c>
      <c r="B72" s="2">
        <v>65600</v>
      </c>
      <c r="C72" s="2"/>
      <c r="D72">
        <v>150</v>
      </c>
      <c r="E72">
        <v>23</v>
      </c>
      <c r="F72">
        <f t="shared" si="8"/>
        <v>173</v>
      </c>
    </row>
    <row r="73" spans="1:6" x14ac:dyDescent="0.25">
      <c r="B73" s="2">
        <f>SUM(B65,B66,B67,B68,B69,B70)</f>
        <v>210430</v>
      </c>
      <c r="C73" s="2"/>
    </row>
    <row r="74" spans="1:6" x14ac:dyDescent="0.25">
      <c r="A74" s="18" t="s">
        <v>16</v>
      </c>
      <c r="B74" s="18"/>
      <c r="C74" s="4"/>
      <c r="D74" s="1">
        <v>666</v>
      </c>
      <c r="E74" s="1">
        <v>44</v>
      </c>
      <c r="F74" s="1">
        <f t="shared" ref="F74" si="9">SUM(D74,E74)</f>
        <v>710</v>
      </c>
    </row>
    <row r="75" spans="1:6" x14ac:dyDescent="0.25">
      <c r="A75" s="8" t="s">
        <v>99</v>
      </c>
      <c r="B75" s="9">
        <v>90000</v>
      </c>
      <c r="C75" s="9"/>
      <c r="D75" s="8">
        <v>357</v>
      </c>
      <c r="E75" s="8">
        <v>19</v>
      </c>
      <c r="F75" s="8">
        <f t="shared" ref="F75:F84" si="10">SUM(D75,E75)</f>
        <v>376</v>
      </c>
    </row>
    <row r="76" spans="1:6" x14ac:dyDescent="0.25">
      <c r="A76" s="8" t="s">
        <v>100</v>
      </c>
      <c r="B76" s="9">
        <v>90000</v>
      </c>
      <c r="C76" s="9" t="s">
        <v>60</v>
      </c>
      <c r="D76" s="8">
        <v>267</v>
      </c>
      <c r="E76" s="8">
        <v>18</v>
      </c>
      <c r="F76" s="8">
        <f t="shared" si="10"/>
        <v>285</v>
      </c>
    </row>
    <row r="77" spans="1:6" x14ac:dyDescent="0.25">
      <c r="A77" s="8" t="s">
        <v>101</v>
      </c>
      <c r="B77" s="9">
        <v>45000</v>
      </c>
      <c r="C77" s="9"/>
      <c r="D77" s="8">
        <v>255</v>
      </c>
      <c r="E77" s="8">
        <v>9</v>
      </c>
      <c r="F77" s="8">
        <f t="shared" si="10"/>
        <v>264</v>
      </c>
    </row>
    <row r="78" spans="1:6" s="12" customFormat="1" x14ac:dyDescent="0.25">
      <c r="A78" s="12" t="s">
        <v>102</v>
      </c>
      <c r="B78" s="19">
        <v>62899</v>
      </c>
      <c r="C78" s="19"/>
      <c r="D78" s="12">
        <v>225</v>
      </c>
      <c r="E78" s="12">
        <v>9</v>
      </c>
      <c r="F78" s="12">
        <f t="shared" si="10"/>
        <v>234</v>
      </c>
    </row>
    <row r="79" spans="1:6" x14ac:dyDescent="0.25">
      <c r="A79" t="s">
        <v>103</v>
      </c>
      <c r="B79" s="2">
        <v>70000</v>
      </c>
      <c r="C79" s="2"/>
      <c r="D79">
        <v>218</v>
      </c>
      <c r="E79">
        <v>7</v>
      </c>
      <c r="F79">
        <f t="shared" si="10"/>
        <v>225</v>
      </c>
    </row>
    <row r="80" spans="1:6" x14ac:dyDescent="0.25">
      <c r="A80" t="s">
        <v>104</v>
      </c>
      <c r="B80" s="2">
        <v>83500</v>
      </c>
      <c r="C80" s="2"/>
      <c r="D80">
        <v>150</v>
      </c>
      <c r="E80">
        <v>13</v>
      </c>
      <c r="F80">
        <f t="shared" si="10"/>
        <v>163</v>
      </c>
    </row>
    <row r="81" spans="1:6" x14ac:dyDescent="0.25">
      <c r="A81" t="s">
        <v>105</v>
      </c>
      <c r="B81" s="2">
        <v>90000</v>
      </c>
      <c r="C81" s="2" t="s">
        <v>36</v>
      </c>
      <c r="D81">
        <v>117</v>
      </c>
      <c r="E81">
        <v>13</v>
      </c>
      <c r="F81">
        <f t="shared" si="10"/>
        <v>130</v>
      </c>
    </row>
    <row r="82" spans="1:6" x14ac:dyDescent="0.25">
      <c r="A82" t="s">
        <v>106</v>
      </c>
      <c r="B82" s="2">
        <v>43000</v>
      </c>
      <c r="C82" s="2"/>
      <c r="D82">
        <v>107</v>
      </c>
      <c r="E82">
        <v>12</v>
      </c>
      <c r="F82">
        <f t="shared" si="10"/>
        <v>119</v>
      </c>
    </row>
    <row r="83" spans="1:6" x14ac:dyDescent="0.25">
      <c r="A83" t="s">
        <v>107</v>
      </c>
      <c r="B83" s="2">
        <v>90000</v>
      </c>
      <c r="C83" s="2" t="s">
        <v>59</v>
      </c>
      <c r="D83">
        <v>83</v>
      </c>
      <c r="E83">
        <v>19</v>
      </c>
      <c r="F83">
        <f t="shared" si="10"/>
        <v>102</v>
      </c>
    </row>
    <row r="84" spans="1:6" x14ac:dyDescent="0.25">
      <c r="A84" t="s">
        <v>108</v>
      </c>
      <c r="B84" s="2">
        <v>88200</v>
      </c>
      <c r="C84" s="2"/>
      <c r="D84">
        <v>75</v>
      </c>
      <c r="E84">
        <v>6</v>
      </c>
      <c r="F84">
        <f t="shared" si="10"/>
        <v>81</v>
      </c>
    </row>
    <row r="85" spans="1:6" x14ac:dyDescent="0.25">
      <c r="B85" s="2">
        <f>SUM(B75,B76,B77)</f>
        <v>225000</v>
      </c>
    </row>
    <row r="86" spans="1:6" x14ac:dyDescent="0.25">
      <c r="A86" s="7" t="s">
        <v>28</v>
      </c>
      <c r="B86" s="14">
        <f>SUM(B85,B73,B63,B51,B40,B28,B17)</f>
        <v>1942681</v>
      </c>
      <c r="C86" s="4"/>
      <c r="D86" s="1">
        <f>SUM(D7,D18,D29,D41, D52,D64,D74)</f>
        <v>5347</v>
      </c>
      <c r="E86" s="1">
        <f>SUM(E7,E18,E29,E41, E52,E64,E74)</f>
        <v>2135</v>
      </c>
      <c r="F86" s="6">
        <f>SUM(F7,F18,F29,F41, F52,F64,F74)</f>
        <v>7482</v>
      </c>
    </row>
    <row r="87" spans="1:6" x14ac:dyDescent="0.25">
      <c r="A87" s="12" t="s">
        <v>62</v>
      </c>
      <c r="B87" s="21">
        <f>SUM(2000000-B86)</f>
        <v>57319</v>
      </c>
      <c r="E87" s="1"/>
      <c r="F87" s="6"/>
    </row>
    <row r="89" spans="1:6" x14ac:dyDescent="0.25">
      <c r="A89" s="4" t="s">
        <v>112</v>
      </c>
    </row>
    <row r="90" spans="1:6" x14ac:dyDescent="0.25">
      <c r="A90" t="s">
        <v>114</v>
      </c>
    </row>
    <row r="91" spans="1:6" x14ac:dyDescent="0.25">
      <c r="A91" t="s">
        <v>113</v>
      </c>
    </row>
    <row r="92" spans="1:6" x14ac:dyDescent="0.25">
      <c r="A92" t="s">
        <v>116</v>
      </c>
    </row>
    <row r="93" spans="1:6" x14ac:dyDescent="0.25">
      <c r="A93" t="s">
        <v>117</v>
      </c>
    </row>
    <row r="94" spans="1:6" x14ac:dyDescent="0.25">
      <c r="A94" t="s">
        <v>118</v>
      </c>
    </row>
    <row r="95" spans="1:6" x14ac:dyDescent="0.25">
      <c r="A95" t="s">
        <v>119</v>
      </c>
    </row>
    <row r="96" spans="1:6" x14ac:dyDescent="0.25">
      <c r="A96" t="s">
        <v>121</v>
      </c>
    </row>
    <row r="97" spans="1:1" x14ac:dyDescent="0.25">
      <c r="A97" t="s">
        <v>120</v>
      </c>
    </row>
    <row r="98" spans="1:1" x14ac:dyDescent="0.25">
      <c r="A98" t="s">
        <v>122</v>
      </c>
    </row>
  </sheetData>
  <sortState ref="A42:F50">
    <sortCondition descending="1" ref="F42:F50"/>
  </sortState>
  <mergeCells count="7">
    <mergeCell ref="A64:B64"/>
    <mergeCell ref="A74:B74"/>
    <mergeCell ref="A18:B18"/>
    <mergeCell ref="A7:B7"/>
    <mergeCell ref="A29:B29"/>
    <mergeCell ref="A52:B52"/>
    <mergeCell ref="A41:B41"/>
  </mergeCells>
  <pageMargins left="0.7" right="0.7" top="0.73958333333333337" bottom="0.75" header="0.3" footer="0.3"/>
  <pageSetup paperSize="17" fitToHeight="0" orientation="landscape" r:id="rId1"/>
  <headerFooter>
    <oddHeader xml:space="preserve">&amp;C&amp;"-,Bold"2017 Your Voice, Your Choice: Parks and Streets 
Vote Results- Open Data&amp;R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Cook, Kraig</dc:creator>
  <cp:lastModifiedBy>Cook, Kraig</cp:lastModifiedBy>
  <cp:lastPrinted>2017-08-03T21:19:54Z</cp:lastPrinted>
  <dcterms:created xsi:type="dcterms:W3CDTF">2017-07-06T23:51:19Z</dcterms:created>
  <dcterms:modified xsi:type="dcterms:W3CDTF">2017-08-07T18:30:33Z</dcterms:modified>
</cp:coreProperties>
</file>