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BAT_data_archive\2011_Lion\trees\"/>
    </mc:Choice>
  </mc:AlternateContent>
  <bookViews>
    <workbookView xWindow="120" yWindow="120" windowWidth="19020" windowHeight="12120"/>
  </bookViews>
  <sheets>
    <sheet name="Notes" sheetId="3" r:id="rId1"/>
    <sheet name="Lion_copyRAW" sheetId="7" r:id="rId2"/>
  </sheets>
  <calcPr calcId="152511"/>
</workbook>
</file>

<file path=xl/calcChain.xml><?xml version="1.0" encoding="utf-8"?>
<calcChain xmlns="http://schemas.openxmlformats.org/spreadsheetml/2006/main">
  <c r="K53" i="7" l="1"/>
  <c r="K54" i="7"/>
  <c r="Z67" i="7"/>
  <c r="Z68" i="7"/>
  <c r="Z70" i="7"/>
  <c r="Z71" i="7"/>
  <c r="Z72" i="7"/>
  <c r="Z73" i="7"/>
  <c r="Z74" i="7"/>
  <c r="Z75" i="7"/>
  <c r="Z76" i="7"/>
  <c r="Z77" i="7"/>
  <c r="Z78" i="7"/>
  <c r="Z79" i="7"/>
  <c r="Z80" i="7"/>
  <c r="M80" i="7"/>
  <c r="N80" i="7"/>
  <c r="M79" i="7"/>
  <c r="N79" i="7"/>
  <c r="M78" i="7"/>
  <c r="N78" i="7"/>
  <c r="M77" i="7"/>
  <c r="N77" i="7"/>
  <c r="M76" i="7"/>
  <c r="N76" i="7"/>
  <c r="M75" i="7"/>
  <c r="N75" i="7"/>
  <c r="M74" i="7"/>
  <c r="N74" i="7"/>
  <c r="M73" i="7"/>
  <c r="N73" i="7"/>
  <c r="K80" i="7"/>
  <c r="K79" i="7"/>
  <c r="K78" i="7"/>
  <c r="K77" i="7"/>
  <c r="K76" i="7"/>
  <c r="K75" i="7"/>
  <c r="K74" i="7"/>
  <c r="K73" i="7"/>
  <c r="I80" i="7"/>
  <c r="R80" i="7"/>
  <c r="I79" i="7"/>
  <c r="R79" i="7" s="1"/>
  <c r="I78" i="7"/>
  <c r="R78" i="7"/>
  <c r="I77" i="7"/>
  <c r="R77" i="7"/>
  <c r="I76" i="7"/>
  <c r="R76" i="7"/>
  <c r="I75" i="7"/>
  <c r="R75" i="7" s="1"/>
  <c r="I74" i="7"/>
  <c r="R74" i="7"/>
  <c r="I73" i="7"/>
  <c r="R73" i="7"/>
  <c r="M72" i="7"/>
  <c r="N72" i="7"/>
  <c r="K72" i="7"/>
  <c r="I72" i="7"/>
  <c r="R72" i="7" s="1"/>
  <c r="M71" i="7"/>
  <c r="N71" i="7"/>
  <c r="K71" i="7"/>
  <c r="I71" i="7"/>
  <c r="R71" i="7"/>
  <c r="N70" i="7"/>
  <c r="M70" i="7"/>
  <c r="K70" i="7"/>
  <c r="I70" i="7"/>
  <c r="R70" i="7" s="1"/>
  <c r="K69" i="7"/>
  <c r="I69" i="7"/>
  <c r="R69" i="7"/>
  <c r="M68" i="7"/>
  <c r="N68" i="7"/>
  <c r="K68" i="7"/>
  <c r="I68" i="7"/>
  <c r="R68" i="7" s="1"/>
  <c r="M67" i="7"/>
  <c r="N67" i="7"/>
  <c r="K67" i="7"/>
  <c r="I67" i="7"/>
  <c r="R67" i="7" s="1"/>
  <c r="Z56" i="7"/>
  <c r="Z57" i="7"/>
  <c r="Z58" i="7"/>
  <c r="Z59" i="7"/>
  <c r="Z62" i="7"/>
  <c r="Z63" i="7"/>
  <c r="Z65" i="7"/>
  <c r="Z66" i="7"/>
  <c r="Z38" i="7"/>
  <c r="Z39" i="7"/>
  <c r="Z40" i="7"/>
  <c r="Z41" i="7"/>
  <c r="Z42" i="7"/>
  <c r="Z43" i="7"/>
  <c r="Z44" i="7"/>
  <c r="Z45" i="7"/>
  <c r="Z46" i="7"/>
  <c r="Z47" i="7"/>
  <c r="Z48" i="7"/>
  <c r="Z50" i="7"/>
  <c r="Z51" i="7"/>
  <c r="Z52" i="7"/>
  <c r="Z53" i="7"/>
  <c r="Z55" i="7"/>
  <c r="Z26" i="7"/>
  <c r="Z27" i="7"/>
  <c r="Z28" i="7"/>
  <c r="Z29" i="7"/>
  <c r="Z30" i="7"/>
  <c r="Z31" i="7"/>
  <c r="Z32" i="7"/>
  <c r="Z33" i="7"/>
  <c r="Z34" i="7"/>
  <c r="Z35" i="7"/>
  <c r="Z37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5" i="7"/>
  <c r="Z4" i="7"/>
  <c r="N4" i="7"/>
  <c r="M55" i="7"/>
  <c r="M56" i="7"/>
  <c r="M57" i="7"/>
  <c r="M58" i="7"/>
  <c r="M59" i="7"/>
  <c r="M62" i="7"/>
  <c r="M63" i="7"/>
  <c r="M65" i="7"/>
  <c r="M66" i="7"/>
  <c r="M45" i="7"/>
  <c r="M46" i="7"/>
  <c r="M47" i="7"/>
  <c r="M48" i="7"/>
  <c r="M50" i="7"/>
  <c r="M51" i="7"/>
  <c r="M52" i="7"/>
  <c r="M53" i="7"/>
  <c r="M34" i="7"/>
  <c r="M35" i="7"/>
  <c r="M37" i="7"/>
  <c r="M38" i="7"/>
  <c r="M39" i="7"/>
  <c r="M40" i="7"/>
  <c r="M41" i="7"/>
  <c r="M42" i="7"/>
  <c r="M43" i="7"/>
  <c r="M44" i="7"/>
  <c r="M23" i="7"/>
  <c r="M25" i="7"/>
  <c r="M26" i="7"/>
  <c r="M27" i="7"/>
  <c r="M28" i="7"/>
  <c r="M29" i="7"/>
  <c r="M30" i="7"/>
  <c r="M31" i="7"/>
  <c r="M32" i="7"/>
  <c r="M33" i="7"/>
  <c r="M13" i="7"/>
  <c r="M14" i="7"/>
  <c r="M15" i="7"/>
  <c r="M16" i="7"/>
  <c r="M17" i="7"/>
  <c r="M18" i="7"/>
  <c r="M19" i="7"/>
  <c r="M20" i="7"/>
  <c r="M21" i="7"/>
  <c r="M22" i="7"/>
  <c r="M5" i="7"/>
  <c r="M6" i="7"/>
  <c r="M7" i="7"/>
  <c r="M8" i="7"/>
  <c r="M9" i="7"/>
  <c r="M10" i="7"/>
  <c r="M11" i="7"/>
  <c r="M12" i="7"/>
  <c r="M4" i="7"/>
  <c r="N62" i="7"/>
  <c r="N63" i="7"/>
  <c r="N65" i="7"/>
  <c r="N66" i="7"/>
  <c r="K66" i="7"/>
  <c r="K65" i="7"/>
  <c r="K64" i="7"/>
  <c r="K63" i="7"/>
  <c r="K62" i="7"/>
  <c r="K61" i="7"/>
  <c r="I66" i="7"/>
  <c r="R66" i="7" s="1"/>
  <c r="I65" i="7"/>
  <c r="R65" i="7" s="1"/>
  <c r="I64" i="7"/>
  <c r="R64" i="7"/>
  <c r="I63" i="7"/>
  <c r="R63" i="7"/>
  <c r="I62" i="7"/>
  <c r="R62" i="7" s="1"/>
  <c r="I61" i="7"/>
  <c r="R61" i="7" s="1"/>
  <c r="K60" i="7"/>
  <c r="I60" i="7"/>
  <c r="R60" i="7"/>
  <c r="N55" i="7"/>
  <c r="N56" i="7"/>
  <c r="N57" i="7"/>
  <c r="N58" i="7"/>
  <c r="N59" i="7"/>
  <c r="N53" i="7"/>
  <c r="N52" i="7"/>
  <c r="K59" i="7"/>
  <c r="K58" i="7"/>
  <c r="K57" i="7"/>
  <c r="K56" i="7"/>
  <c r="K55" i="7"/>
  <c r="K52" i="7"/>
  <c r="I59" i="7"/>
  <c r="R59" i="7"/>
  <c r="I58" i="7"/>
  <c r="R58" i="7"/>
  <c r="I57" i="7"/>
  <c r="R57" i="7" s="1"/>
  <c r="I56" i="7"/>
  <c r="R56" i="7" s="1"/>
  <c r="I55" i="7"/>
  <c r="R55" i="7"/>
  <c r="I54" i="7"/>
  <c r="R54" i="7"/>
  <c r="I53" i="7"/>
  <c r="R53" i="7" s="1"/>
  <c r="I52" i="7"/>
  <c r="R52" i="7" s="1"/>
  <c r="N50" i="7"/>
  <c r="N51" i="7"/>
  <c r="N48" i="7"/>
  <c r="N47" i="7"/>
  <c r="N46" i="7"/>
  <c r="N45" i="7"/>
  <c r="N44" i="7"/>
  <c r="K51" i="7"/>
  <c r="K50" i="7"/>
  <c r="K49" i="7"/>
  <c r="K48" i="7"/>
  <c r="K47" i="7"/>
  <c r="K46" i="7"/>
  <c r="K45" i="7"/>
  <c r="K44" i="7"/>
  <c r="I51" i="7"/>
  <c r="R51" i="7" s="1"/>
  <c r="I50" i="7"/>
  <c r="R50" i="7"/>
  <c r="I49" i="7"/>
  <c r="R49" i="7" s="1"/>
  <c r="I48" i="7"/>
  <c r="R48" i="7"/>
  <c r="I47" i="7"/>
  <c r="R47" i="7" s="1"/>
  <c r="I46" i="7"/>
  <c r="R46" i="7"/>
  <c r="I45" i="7"/>
  <c r="R45" i="7" s="1"/>
  <c r="I44" i="7"/>
  <c r="R44" i="7"/>
  <c r="N37" i="7"/>
  <c r="N38" i="7"/>
  <c r="N39" i="7"/>
  <c r="N40" i="7"/>
  <c r="N41" i="7"/>
  <c r="N42" i="7"/>
  <c r="N43" i="7"/>
  <c r="N35" i="7"/>
  <c r="K43" i="7"/>
  <c r="K42" i="7"/>
  <c r="K41" i="7"/>
  <c r="K40" i="7"/>
  <c r="K39" i="7"/>
  <c r="K38" i="7"/>
  <c r="K37" i="7"/>
  <c r="K36" i="7"/>
  <c r="K35" i="7"/>
  <c r="I43" i="7"/>
  <c r="R43" i="7"/>
  <c r="I42" i="7"/>
  <c r="R42" i="7"/>
  <c r="I41" i="7"/>
  <c r="R41" i="7" s="1"/>
  <c r="I40" i="7"/>
  <c r="R40" i="7" s="1"/>
  <c r="I39" i="7"/>
  <c r="R39" i="7"/>
  <c r="I38" i="7"/>
  <c r="R38" i="7"/>
  <c r="I37" i="7"/>
  <c r="R37" i="7" s="1"/>
  <c r="I36" i="7"/>
  <c r="R36" i="7" s="1"/>
  <c r="I35" i="7"/>
  <c r="R35" i="7"/>
  <c r="N34" i="7"/>
  <c r="N33" i="7"/>
  <c r="N32" i="7"/>
  <c r="N31" i="7"/>
  <c r="N30" i="7"/>
  <c r="N29" i="7"/>
  <c r="N28" i="7"/>
  <c r="K34" i="7"/>
  <c r="K33" i="7"/>
  <c r="K32" i="7"/>
  <c r="K31" i="7"/>
  <c r="K30" i="7"/>
  <c r="K29" i="7"/>
  <c r="K28" i="7"/>
  <c r="I34" i="7"/>
  <c r="R34" i="7"/>
  <c r="I33" i="7"/>
  <c r="R33" i="7"/>
  <c r="I32" i="7"/>
  <c r="R32" i="7" s="1"/>
  <c r="I31" i="7"/>
  <c r="R31" i="7" s="1"/>
  <c r="I30" i="7"/>
  <c r="R30" i="7"/>
  <c r="I29" i="7"/>
  <c r="R29" i="7"/>
  <c r="I28" i="7"/>
  <c r="R28" i="7" s="1"/>
  <c r="N25" i="7"/>
  <c r="N26" i="7"/>
  <c r="N27" i="7"/>
  <c r="K27" i="7"/>
  <c r="K26" i="7"/>
  <c r="K25" i="7"/>
  <c r="I22" i="7"/>
  <c r="R22" i="7" s="1"/>
  <c r="I23" i="7"/>
  <c r="R23" i="7"/>
  <c r="I24" i="7"/>
  <c r="R24" i="7"/>
  <c r="I25" i="7"/>
  <c r="R25" i="7"/>
  <c r="I26" i="7"/>
  <c r="R26" i="7" s="1"/>
  <c r="I27" i="7"/>
  <c r="R27" i="7"/>
  <c r="I5" i="7"/>
  <c r="R5" i="7"/>
  <c r="I6" i="7"/>
  <c r="R6" i="7" s="1"/>
  <c r="I7" i="7"/>
  <c r="R7" i="7"/>
  <c r="I8" i="7"/>
  <c r="R8" i="7" s="1"/>
  <c r="I9" i="7"/>
  <c r="R9" i="7" s="1"/>
  <c r="I10" i="7"/>
  <c r="I11" i="7"/>
  <c r="R11" i="7"/>
  <c r="I12" i="7"/>
  <c r="R12" i="7" s="1"/>
  <c r="I13" i="7"/>
  <c r="R13" i="7"/>
  <c r="I14" i="7"/>
  <c r="R14" i="7"/>
  <c r="I15" i="7"/>
  <c r="R15" i="7"/>
  <c r="I16" i="7"/>
  <c r="R16" i="7" s="1"/>
  <c r="I17" i="7"/>
  <c r="R17" i="7" s="1"/>
  <c r="I18" i="7"/>
  <c r="R18" i="7" s="1"/>
  <c r="I19" i="7"/>
  <c r="I20" i="7"/>
  <c r="R20" i="7" s="1"/>
  <c r="I21" i="7"/>
  <c r="R21" i="7" s="1"/>
  <c r="I4" i="7"/>
  <c r="R4" i="7" s="1"/>
  <c r="R19" i="7"/>
  <c r="N23" i="7"/>
  <c r="N22" i="7"/>
  <c r="N21" i="7"/>
  <c r="N20" i="7"/>
  <c r="N19" i="7"/>
  <c r="N18" i="7"/>
  <c r="K24" i="7"/>
  <c r="K23" i="7"/>
  <c r="K22" i="7"/>
  <c r="K21" i="7"/>
  <c r="K20" i="7"/>
  <c r="K19" i="7"/>
  <c r="K18" i="7"/>
  <c r="R10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</calcChain>
</file>

<file path=xl/sharedStrings.xml><?xml version="1.0" encoding="utf-8"?>
<sst xmlns="http://schemas.openxmlformats.org/spreadsheetml/2006/main" count="718" uniqueCount="88">
  <si>
    <t>STAND_CN</t>
  </si>
  <si>
    <t>STAND_ID</t>
  </si>
  <si>
    <t>TREE_CN</t>
  </si>
  <si>
    <t>PLOT_ID</t>
  </si>
  <si>
    <t>DIAMETER</t>
  </si>
  <si>
    <t>DIAMETER_HT</t>
  </si>
  <si>
    <t>HT</t>
  </si>
  <si>
    <t>CRRATIO</t>
  </si>
  <si>
    <t>Species</t>
  </si>
  <si>
    <t>7.22.2008</t>
  </si>
  <si>
    <t>9 = dead</t>
  </si>
  <si>
    <t>0-10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</si>
  <si>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</si>
  <si>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</si>
  <si>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</si>
  <si>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</si>
  <si>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</si>
  <si>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</si>
  <si>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</si>
  <si>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100</t>
  </si>
  <si>
    <t>L/D</t>
  </si>
  <si>
    <t>D</t>
  </si>
  <si>
    <t>L</t>
  </si>
  <si>
    <t>History 1 = alive</t>
  </si>
  <si>
    <t>7.23.2008</t>
  </si>
  <si>
    <t>BAF</t>
  </si>
  <si>
    <t>PP</t>
  </si>
  <si>
    <t>WF</t>
  </si>
  <si>
    <t>History</t>
  </si>
  <si>
    <t>VARIANT</t>
  </si>
  <si>
    <t>INV_YEAR</t>
  </si>
  <si>
    <t>7.24.2008</t>
  </si>
  <si>
    <t>use the TPA method for  all stuff in FVS it seems to work the best (good match to CFIP for the most part)</t>
  </si>
  <si>
    <t>For FBAT, we used 2 nested variable radius plots with changing prism factors depending on the number of poles and trees. To get this into FVS, you must extrapolate the stand to a per acre basis.  Do this by computing trees per acre = (BAF/(.005454*dbh^2), where DBH is in inches.  When entering data into the stand list file (.slf), tree count will equal tpa computed before hand, set the dbh break = 999. basal area factor = 0.  inverse of fixed plot size = 1.</t>
  </si>
  <si>
    <t>LIONPRE1</t>
  </si>
  <si>
    <t xml:space="preserve"> </t>
  </si>
  <si>
    <t>LIONPRE2</t>
  </si>
  <si>
    <t>LIONPRE3</t>
  </si>
  <si>
    <t>LIONPRE4</t>
  </si>
  <si>
    <t>LIONPRE5</t>
  </si>
  <si>
    <t>LIONPRE6</t>
  </si>
  <si>
    <t>LIONPRE8</t>
  </si>
  <si>
    <t>7.25.11</t>
  </si>
  <si>
    <t>run tree data through FVS to get CBH or CBD</t>
  </si>
  <si>
    <t>Good numbers to provide for use in crown fire equations or  calibrations</t>
  </si>
  <si>
    <t>Tree Count = TPA if you use dbh and BAF in the equation</t>
  </si>
  <si>
    <t>check that this is 8 bars</t>
  </si>
  <si>
    <t>CE checked with CI that this is 8 bars</t>
  </si>
  <si>
    <t>notes</t>
  </si>
  <si>
    <t>overstory_pole</t>
  </si>
  <si>
    <t>OS</t>
  </si>
  <si>
    <t>pole</t>
  </si>
  <si>
    <t>DBH_cm</t>
  </si>
  <si>
    <t>DBH_in</t>
  </si>
  <si>
    <t>Ht_m</t>
  </si>
  <si>
    <t>HT_ft</t>
  </si>
  <si>
    <t>HTLCB_m</t>
  </si>
  <si>
    <t>Crown_ratio_percent</t>
  </si>
  <si>
    <t>Tree_Count</t>
  </si>
  <si>
    <t>Tree_ID</t>
  </si>
  <si>
    <t>PIMO3</t>
  </si>
  <si>
    <t>in inches for access</t>
  </si>
  <si>
    <t>copy to access</t>
  </si>
  <si>
    <t>HEIGHT MEASURED DBH</t>
  </si>
  <si>
    <t>HT_TO_LIVE_CROWN</t>
  </si>
  <si>
    <t>in ft</t>
  </si>
  <si>
    <t>CrownRatio_code</t>
  </si>
  <si>
    <t>FVS crown ratio classes or codes</t>
  </si>
  <si>
    <t>change to whole #</t>
  </si>
  <si>
    <t>IF 10-99 then considered % live crown</t>
  </si>
  <si>
    <t>PLOT_CN</t>
  </si>
  <si>
    <t>ws</t>
  </si>
  <si>
    <t>PIPO</t>
  </si>
  <si>
    <t>ABCO</t>
  </si>
  <si>
    <t>SPECIES_REDO</t>
  </si>
  <si>
    <t>put all in same format</t>
  </si>
  <si>
    <t>use "Example_FVS_input_database.mdb" or use the Lion Fire one "FVS_Data_Lion.mdb" - which CE ran through arcfuels' FVS and not FVS directly.</t>
  </si>
  <si>
    <t>Don't use "plot_inint" table in access, delete it, unless you know you did it right.</t>
  </si>
  <si>
    <t>scorch_prcnt</t>
  </si>
  <si>
    <t>torch_percnt</t>
  </si>
  <si>
    <t>LIONPRE9</t>
  </si>
  <si>
    <t>LIONPRE10</t>
  </si>
  <si>
    <t>CE July 2011</t>
  </si>
  <si>
    <t>use the TPA method in excel to compare to the TPA output in FVS and then know if you've messed up FVS…</t>
  </si>
  <si>
    <t>by CE</t>
  </si>
  <si>
    <t>seems like FVS will take the code or the percent, percent seems more precise to me, but it's based on judgment calls and skills of lazer user on site</t>
  </si>
  <si>
    <t>prep for access</t>
  </si>
  <si>
    <t xml:space="preserve"> a few trees in plot6-7 were remeasured for height and HLC post burn for corrected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</si>
</sst>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  <font>
      <sz val="10"/>
      <color theme="9" tint="0.7999816888943144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1" fillId="2" borderId="1" xfId="3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0" fillId="0" borderId="3" xfId="0" applyBorder="1"/>
    <xf numFmtId="16" fontId="0" fillId="0" borderId="3" xfId="0" applyNumberFormat="1" applyBorder="1"/>
    <xf numFmtId="0" fontId="0" fillId="0" borderId="0" xfId="0" applyAlignment="1"/>
    <xf numFmtId="0" fontId="3" fillId="0" borderId="0" xfId="0" applyFont="1" applyAlignment="1"/>
    <xf numFmtId="0" fontId="3" fillId="0" borderId="0" xfId="0" applyFont="1"/>
    <xf numFmtId="0" fontId="1" fillId="0" borderId="0" xfId="2" applyFont="1" applyFill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0" fontId="1" fillId="4" borderId="0" xfId="2" applyFont="1" applyFill="1" applyBorder="1" applyAlignment="1">
      <alignment horizontal="center"/>
    </xf>
    <xf numFmtId="0" fontId="1" fillId="3" borderId="0" xfId="3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173" fontId="2" fillId="0" borderId="0" xfId="0" applyNumberFormat="1" applyFont="1" applyFill="1" applyBorder="1"/>
    <xf numFmtId="0" fontId="2" fillId="5" borderId="0" xfId="0" applyFont="1" applyFill="1"/>
    <xf numFmtId="0" fontId="4" fillId="0" borderId="0" xfId="0" applyFont="1" applyFill="1"/>
    <xf numFmtId="0" fontId="2" fillId="0" borderId="0" xfId="0" applyFont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7" borderId="0" xfId="0" applyFont="1" applyFill="1"/>
    <xf numFmtId="0" fontId="2" fillId="6" borderId="0" xfId="0" applyFont="1" applyFill="1"/>
    <xf numFmtId="0" fontId="0" fillId="0" borderId="0" xfId="0" applyBorder="1"/>
    <xf numFmtId="2" fontId="1" fillId="0" borderId="1" xfId="2" applyNumberFormat="1" applyFont="1" applyFill="1" applyBorder="1" applyAlignment="1">
      <alignment horizontal="center"/>
    </xf>
    <xf numFmtId="2" fontId="1" fillId="4" borderId="0" xfId="2" applyNumberFormat="1" applyFont="1" applyFill="1" applyBorder="1" applyAlignment="1">
      <alignment horizontal="center"/>
    </xf>
    <xf numFmtId="2" fontId="1" fillId="0" borderId="2" xfId="2" applyNumberFormat="1" applyFont="1" applyFill="1" applyBorder="1" applyAlignment="1">
      <alignment horizontal="right" wrapText="1"/>
    </xf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2" fillId="6" borderId="0" xfId="0" applyFont="1" applyFill="1" applyBorder="1"/>
    <xf numFmtId="173" fontId="2" fillId="6" borderId="0" xfId="0" applyNumberFormat="1" applyFont="1" applyFill="1" applyBorder="1"/>
    <xf numFmtId="2" fontId="1" fillId="6" borderId="2" xfId="2" applyNumberFormat="1" applyFont="1" applyFill="1" applyBorder="1" applyAlignment="1">
      <alignment horizontal="right" wrapText="1"/>
    </xf>
    <xf numFmtId="0" fontId="1" fillId="6" borderId="0" xfId="2" applyFont="1" applyFill="1" applyBorder="1" applyAlignment="1">
      <alignment horizontal="center"/>
    </xf>
    <xf numFmtId="2" fontId="2" fillId="6" borderId="0" xfId="0" applyNumberFormat="1" applyFont="1" applyFill="1"/>
    <xf numFmtId="1" fontId="2" fillId="6" borderId="0" xfId="0" applyNumberFormat="1" applyFont="1" applyFill="1"/>
    <xf numFmtId="0" fontId="4" fillId="4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6" fillId="6" borderId="0" xfId="0" applyFont="1" applyFill="1"/>
    <xf numFmtId="0" fontId="2" fillId="5" borderId="0" xfId="0" applyFont="1" applyFill="1" applyBorder="1"/>
    <xf numFmtId="173" fontId="2" fillId="5" borderId="0" xfId="0" applyNumberFormat="1" applyFont="1" applyFill="1" applyBorder="1"/>
    <xf numFmtId="2" fontId="1" fillId="5" borderId="2" xfId="2" applyNumberFormat="1" applyFont="1" applyFill="1" applyBorder="1" applyAlignment="1">
      <alignment horizontal="right" wrapText="1"/>
    </xf>
    <xf numFmtId="0" fontId="1" fillId="5" borderId="0" xfId="2" applyFont="1" applyFill="1" applyBorder="1" applyAlignment="1">
      <alignment horizontal="center"/>
    </xf>
    <xf numFmtId="173" fontId="2" fillId="5" borderId="0" xfId="0" applyNumberFormat="1" applyFont="1" applyFill="1"/>
    <xf numFmtId="173" fontId="2" fillId="0" borderId="0" xfId="0" applyNumberFormat="1" applyFont="1" applyFill="1"/>
    <xf numFmtId="0" fontId="2" fillId="8" borderId="0" xfId="0" applyFont="1" applyFill="1"/>
    <xf numFmtId="0" fontId="2" fillId="8" borderId="0" xfId="0" applyFont="1" applyFill="1" applyBorder="1"/>
    <xf numFmtId="173" fontId="2" fillId="8" borderId="0" xfId="0" applyNumberFormat="1" applyFont="1" applyFill="1" applyBorder="1"/>
    <xf numFmtId="2" fontId="1" fillId="8" borderId="2" xfId="2" applyNumberFormat="1" applyFont="1" applyFill="1" applyBorder="1" applyAlignment="1">
      <alignment horizontal="right" wrapText="1"/>
    </xf>
    <xf numFmtId="0" fontId="1" fillId="8" borderId="0" xfId="2" applyFont="1" applyFill="1" applyBorder="1" applyAlignment="1">
      <alignment horizontal="center"/>
    </xf>
    <xf numFmtId="2" fontId="2" fillId="8" borderId="0" xfId="0" applyNumberFormat="1" applyFont="1" applyFill="1"/>
    <xf numFmtId="0" fontId="1" fillId="8" borderId="2" xfId="2" applyFont="1" applyFill="1" applyBorder="1" applyAlignment="1">
      <alignment horizontal="right" wrapText="1"/>
    </xf>
    <xf numFmtId="0" fontId="2" fillId="8" borderId="2" xfId="2" applyFont="1" applyFill="1" applyBorder="1" applyAlignment="1">
      <alignment horizontal="right" wrapText="1"/>
    </xf>
    <xf numFmtId="0" fontId="2" fillId="8" borderId="0" xfId="2" applyFont="1" applyFill="1" applyBorder="1" applyAlignment="1">
      <alignment horizontal="center"/>
    </xf>
    <xf numFmtId="0" fontId="4" fillId="8" borderId="0" xfId="0" applyFont="1" applyFill="1" applyBorder="1"/>
    <xf numFmtId="0" fontId="4" fillId="8" borderId="0" xfId="0" applyFont="1" applyFill="1"/>
    <xf numFmtId="173" fontId="4" fillId="8" borderId="0" xfId="0" applyNumberFormat="1" applyFont="1" applyFill="1" applyBorder="1"/>
    <xf numFmtId="2" fontId="4" fillId="8" borderId="2" xfId="2" applyNumberFormat="1" applyFont="1" applyFill="1" applyBorder="1" applyAlignment="1">
      <alignment horizontal="right" wrapText="1"/>
    </xf>
    <xf numFmtId="0" fontId="0" fillId="0" borderId="0" xfId="0" applyAlignment="1">
      <alignment horizontal="left" wrapText="1"/>
    </xf>
  </cellXfs>
  <cellStyles count="4">
    <cellStyle name="Normal" xfId="0" builtinId="0"/>
    <cellStyle name="Normal_RAW" xfId="1"/>
    <cellStyle name="Normal_Stand" xfId="2"/>
    <cellStyle name="Normal_Tree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9" workbookViewId="0">
      <selection activeCell="B18" sqref="B18:J23"/>
    </sheetView>
  </sheetViews>
  <sheetFormatPr defaultRowHeight="12.75" x14ac:dyDescent="0.2"/>
  <cols>
    <col min="9" max="9" width="18" customWidth="1"/>
  </cols>
  <sheetData>
    <row r="1" spans="1:3" x14ac:dyDescent="0.2">
      <c r="A1" t="s">
        <v>9</v>
      </c>
      <c r="B1" t="s">
        <v>23</v>
      </c>
    </row>
    <row r="2" spans="1:3" x14ac:dyDescent="0.2">
      <c r="B2" t="s">
        <v>10</v>
      </c>
    </row>
    <row r="4" spans="1:3" x14ac:dyDescent="0.2">
      <c r="B4" s="21" t="s">
        <v>67</v>
      </c>
    </row>
    <row r="5" spans="1:3" x14ac:dyDescent="0.2">
      <c r="B5" s="7">
        <v>1</v>
      </c>
      <c r="C5" s="7" t="s">
        <v>11</v>
      </c>
    </row>
    <row r="6" spans="1:3" x14ac:dyDescent="0.2">
      <c r="B6" s="7">
        <v>2</v>
      </c>
      <c r="C6" s="8" t="s">
        <v>12</v>
      </c>
    </row>
    <row r="7" spans="1:3" x14ac:dyDescent="0.2">
      <c r="B7" s="7">
        <v>3</v>
      </c>
      <c r="C7" s="7" t="s">
        <v>13</v>
      </c>
    </row>
    <row r="8" spans="1:3" x14ac:dyDescent="0.2">
      <c r="B8" s="7">
        <v>4</v>
      </c>
      <c r="C8" s="7" t="s">
        <v>14</v>
      </c>
    </row>
    <row r="9" spans="1:3" x14ac:dyDescent="0.2">
      <c r="B9" s="7">
        <v>5</v>
      </c>
      <c r="C9" s="7" t="s">
        <v>15</v>
      </c>
    </row>
    <row r="10" spans="1:3" x14ac:dyDescent="0.2">
      <c r="B10" s="7">
        <v>6</v>
      </c>
      <c r="C10" s="7" t="s">
        <v>16</v>
      </c>
    </row>
    <row r="11" spans="1:3" x14ac:dyDescent="0.2">
      <c r="B11" s="7">
        <v>7</v>
      </c>
      <c r="C11" s="7" t="s">
        <v>17</v>
      </c>
    </row>
    <row r="12" spans="1:3" x14ac:dyDescent="0.2">
      <c r="B12" s="7">
        <v>8</v>
      </c>
      <c r="C12" s="7" t="s">
        <v>18</v>
      </c>
    </row>
    <row r="13" spans="1:3" x14ac:dyDescent="0.2">
      <c r="B13" s="7">
        <v>9</v>
      </c>
      <c r="C13" s="7" t="s">
        <v>19</v>
      </c>
    </row>
    <row r="14" spans="1:3" x14ac:dyDescent="0.2">
      <c r="B14" s="26"/>
      <c r="C14" s="26"/>
    </row>
    <row r="15" spans="1:3" x14ac:dyDescent="0.2">
      <c r="A15" s="31" t="s">
        <v>82</v>
      </c>
      <c r="B15" s="26"/>
      <c r="C15" s="31" t="s">
        <v>85</v>
      </c>
    </row>
    <row r="18" spans="1:15" ht="12.75" customHeight="1" x14ac:dyDescent="0.2">
      <c r="A18" t="s">
        <v>24</v>
      </c>
      <c r="B18" s="62" t="s">
        <v>33</v>
      </c>
      <c r="C18" s="62"/>
      <c r="D18" s="62"/>
      <c r="E18" s="62"/>
      <c r="F18" s="62"/>
      <c r="G18" s="62"/>
      <c r="H18" s="62"/>
      <c r="I18" s="62"/>
      <c r="J18" s="62"/>
      <c r="K18" s="4"/>
      <c r="L18" s="4"/>
      <c r="M18" s="4"/>
      <c r="N18" s="4"/>
      <c r="O18" s="4"/>
    </row>
    <row r="19" spans="1:15" x14ac:dyDescent="0.2">
      <c r="B19" s="62"/>
      <c r="C19" s="62"/>
      <c r="D19" s="62"/>
      <c r="E19" s="62"/>
      <c r="F19" s="62"/>
      <c r="G19" s="62"/>
      <c r="H19" s="62"/>
      <c r="I19" s="62"/>
      <c r="J19" s="62"/>
      <c r="K19" s="4"/>
      <c r="L19" s="4"/>
      <c r="M19" s="4"/>
      <c r="N19" s="4"/>
      <c r="O19" s="4"/>
    </row>
    <row r="20" spans="1:15" x14ac:dyDescent="0.2">
      <c r="B20" s="62"/>
      <c r="C20" s="62"/>
      <c r="D20" s="62"/>
      <c r="E20" s="62"/>
      <c r="F20" s="62"/>
      <c r="G20" s="62"/>
      <c r="H20" s="62"/>
      <c r="I20" s="62"/>
      <c r="J20" s="62"/>
      <c r="K20" s="4"/>
      <c r="L20" s="4"/>
      <c r="M20" s="4"/>
      <c r="N20" s="4"/>
      <c r="O20" s="4"/>
    </row>
    <row r="21" spans="1:15" x14ac:dyDescent="0.2">
      <c r="B21" s="62"/>
      <c r="C21" s="62"/>
      <c r="D21" s="62"/>
      <c r="E21" s="62"/>
      <c r="F21" s="62"/>
      <c r="G21" s="62"/>
      <c r="H21" s="62"/>
      <c r="I21" s="62"/>
      <c r="J21" s="62"/>
      <c r="K21" s="4"/>
      <c r="L21" s="4"/>
      <c r="M21" s="4"/>
      <c r="N21" s="4"/>
      <c r="O21" s="4"/>
    </row>
    <row r="22" spans="1:15" x14ac:dyDescent="0.2">
      <c r="B22" s="62"/>
      <c r="C22" s="62"/>
      <c r="D22" s="62"/>
      <c r="E22" s="62"/>
      <c r="F22" s="62"/>
      <c r="G22" s="62"/>
      <c r="H22" s="62"/>
      <c r="I22" s="62"/>
      <c r="J22" s="62"/>
      <c r="K22" s="4"/>
      <c r="L22" s="4"/>
      <c r="M22" s="4"/>
      <c r="N22" s="4"/>
      <c r="O22" s="4"/>
    </row>
    <row r="23" spans="1:15" x14ac:dyDescent="0.2">
      <c r="B23" s="62"/>
      <c r="C23" s="62"/>
      <c r="D23" s="62"/>
      <c r="E23" s="62"/>
      <c r="F23" s="62"/>
      <c r="G23" s="62"/>
      <c r="H23" s="62"/>
      <c r="I23" s="62"/>
      <c r="J23" s="62"/>
      <c r="K23" s="4"/>
      <c r="L23" s="4"/>
      <c r="M23" s="4"/>
      <c r="N23" s="4"/>
      <c r="O23" s="4"/>
    </row>
    <row r="24" spans="1:15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.25" customHeight="1" x14ac:dyDescent="0.2">
      <c r="A25" s="5" t="s">
        <v>31</v>
      </c>
      <c r="B25" s="62" t="s">
        <v>32</v>
      </c>
      <c r="C25" s="62"/>
      <c r="D25" s="62"/>
      <c r="E25" s="62"/>
      <c r="F25" s="62"/>
      <c r="G25" s="62"/>
      <c r="H25" s="62"/>
      <c r="I25" s="62"/>
      <c r="J25" s="62"/>
      <c r="K25" s="4"/>
      <c r="L25" s="4"/>
      <c r="M25" s="4"/>
      <c r="N25" s="4"/>
      <c r="O25" s="4"/>
    </row>
    <row r="26" spans="1:15" x14ac:dyDescent="0.2">
      <c r="B26" s="62"/>
      <c r="C26" s="62"/>
      <c r="D26" s="62"/>
      <c r="E26" s="62"/>
      <c r="F26" s="62"/>
      <c r="G26" s="62"/>
      <c r="H26" s="62"/>
      <c r="I26" s="62"/>
      <c r="J26" s="62"/>
      <c r="K26" s="4"/>
      <c r="L26" s="4"/>
      <c r="M26" s="4"/>
      <c r="N26" s="4"/>
      <c r="O26" s="4"/>
    </row>
    <row r="27" spans="1:15" s="31" customFormat="1" x14ac:dyDescent="0.2">
      <c r="A27" s="31" t="s">
        <v>82</v>
      </c>
      <c r="B27" s="32"/>
      <c r="C27" s="33" t="s">
        <v>83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s="9" customFormat="1" x14ac:dyDescent="0.2">
      <c r="A29" s="9" t="s">
        <v>42</v>
      </c>
      <c r="B29" s="10" t="s">
        <v>43</v>
      </c>
    </row>
    <row r="30" spans="1:15" s="9" customFormat="1" x14ac:dyDescent="0.2">
      <c r="A30" s="30" t="s">
        <v>84</v>
      </c>
      <c r="B30" s="10" t="s">
        <v>44</v>
      </c>
    </row>
    <row r="31" spans="1:15" x14ac:dyDescent="0.2">
      <c r="B31" s="11" t="s">
        <v>45</v>
      </c>
    </row>
    <row r="32" spans="1:15" x14ac:dyDescent="0.2">
      <c r="B32" s="21" t="s">
        <v>76</v>
      </c>
    </row>
    <row r="33" spans="2:2" x14ac:dyDescent="0.2">
      <c r="B33" s="21" t="s">
        <v>77</v>
      </c>
    </row>
  </sheetData>
  <mergeCells count="2">
    <mergeCell ref="B18:J23"/>
    <mergeCell ref="B25:J2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workbookViewId="0">
      <pane ySplit="1020" activePane="bottomLeft"/>
      <selection activeCell="D1" sqref="D1:I65536"/>
      <selection pane="bottomLeft" activeCell="D59" sqref="D59"/>
    </sheetView>
  </sheetViews>
  <sheetFormatPr defaultRowHeight="12.75" x14ac:dyDescent="0.2"/>
  <cols>
    <col min="1" max="1" width="9.42578125" style="16" customWidth="1"/>
    <col min="2" max="2" width="10.7109375" style="16" bestFit="1" customWidth="1"/>
    <col min="3" max="3" width="11" style="16" bestFit="1" customWidth="1"/>
    <col min="4" max="4" width="8.42578125" style="16" bestFit="1" customWidth="1"/>
    <col min="5" max="5" width="8.140625" style="16" bestFit="1" customWidth="1"/>
    <col min="6" max="6" width="8.140625" style="16" customWidth="1"/>
    <col min="7" max="7" width="7.7109375" style="16" bestFit="1" customWidth="1"/>
    <col min="8" max="8" width="10.140625" style="16" bestFit="1" customWidth="1"/>
    <col min="9" max="9" width="13.7109375" style="16" bestFit="1" customWidth="1"/>
    <col min="10" max="10" width="16.140625" style="16" bestFit="1" customWidth="1"/>
    <col min="11" max="11" width="14.140625" style="16" bestFit="1" customWidth="1"/>
    <col min="12" max="12" width="9.42578125" style="16" bestFit="1" customWidth="1"/>
    <col min="13" max="13" width="20.140625" style="16" bestFit="1" customWidth="1"/>
    <col min="14" max="14" width="18.140625" style="16" bestFit="1" customWidth="1"/>
    <col min="15" max="15" width="16" style="16" bestFit="1" customWidth="1"/>
    <col min="16" max="16" width="12" style="16" bestFit="1" customWidth="1"/>
    <col min="17" max="17" width="9.140625" style="16"/>
    <col min="18" max="18" width="8.85546875" style="16" bestFit="1" customWidth="1"/>
    <col min="19" max="19" width="14.28515625" style="16" bestFit="1" customWidth="1"/>
    <col min="20" max="20" width="12.140625" style="16" customWidth="1"/>
    <col min="21" max="21" width="17.85546875" style="16" bestFit="1" customWidth="1"/>
    <col min="22" max="22" width="23.7109375" style="16" bestFit="1" customWidth="1"/>
    <col min="23" max="23" width="14.42578125" style="16" bestFit="1" customWidth="1"/>
    <col min="24" max="24" width="20.140625" style="16" bestFit="1" customWidth="1"/>
    <col min="25" max="25" width="18.140625" style="16" bestFit="1" customWidth="1"/>
    <col min="26" max="26" width="31" style="16" bestFit="1" customWidth="1"/>
    <col min="27" max="29" width="13.85546875" style="16" bestFit="1" customWidth="1"/>
    <col min="30" max="30" width="19.140625" style="16" bestFit="1" customWidth="1"/>
    <col min="31" max="31" width="8.140625" style="16" bestFit="1" customWidth="1"/>
    <col min="32" max="32" width="11.7109375" style="16" bestFit="1" customWidth="1"/>
    <col min="33" max="33" width="11.28515625" style="16" bestFit="1" customWidth="1"/>
    <col min="34" max="37" width="9.140625" style="16"/>
    <col min="38" max="38" width="12.5703125" style="16" customWidth="1"/>
    <col min="39" max="16384" width="9.140625" style="16"/>
  </cols>
  <sheetData>
    <row r="1" spans="1:44" x14ac:dyDescent="0.2">
      <c r="A1" s="3" t="s">
        <v>2</v>
      </c>
      <c r="B1" s="3" t="s">
        <v>0</v>
      </c>
      <c r="C1" s="3" t="s">
        <v>1</v>
      </c>
      <c r="D1" s="3" t="s">
        <v>3</v>
      </c>
      <c r="E1" s="2" t="s">
        <v>59</v>
      </c>
      <c r="F1" s="2" t="s">
        <v>20</v>
      </c>
      <c r="G1" s="2" t="s">
        <v>8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64</v>
      </c>
      <c r="N1" s="27" t="s">
        <v>57</v>
      </c>
      <c r="O1" s="2" t="s">
        <v>66</v>
      </c>
      <c r="P1" s="1" t="s">
        <v>28</v>
      </c>
      <c r="Q1" s="1" t="s">
        <v>25</v>
      </c>
      <c r="R1" s="2" t="s">
        <v>58</v>
      </c>
      <c r="S1" s="2" t="s">
        <v>49</v>
      </c>
      <c r="T1" s="2" t="s">
        <v>48</v>
      </c>
      <c r="U1" s="2" t="s">
        <v>4</v>
      </c>
      <c r="V1" s="2" t="s">
        <v>5</v>
      </c>
      <c r="W1" s="2" t="s">
        <v>6</v>
      </c>
      <c r="X1" s="2" t="s">
        <v>64</v>
      </c>
      <c r="Y1" s="2" t="s">
        <v>57</v>
      </c>
      <c r="Z1" s="2" t="s">
        <v>7</v>
      </c>
      <c r="AA1" s="3" t="s">
        <v>70</v>
      </c>
      <c r="AB1" s="2" t="s">
        <v>29</v>
      </c>
      <c r="AC1" s="2" t="s">
        <v>30</v>
      </c>
      <c r="AD1" s="2" t="s">
        <v>74</v>
      </c>
      <c r="AE1" s="2" t="s">
        <v>59</v>
      </c>
      <c r="AF1" s="2" t="s">
        <v>78</v>
      </c>
      <c r="AG1" s="2" t="s">
        <v>79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">
      <c r="A2" s="13"/>
      <c r="B2" s="13"/>
      <c r="C2" s="13"/>
      <c r="D2" s="13">
        <v>0</v>
      </c>
      <c r="E2" s="14"/>
      <c r="F2" s="14"/>
      <c r="G2" s="14"/>
      <c r="H2" s="14"/>
      <c r="I2" s="14"/>
      <c r="J2" s="14"/>
      <c r="K2" s="14"/>
      <c r="L2" s="14"/>
      <c r="M2" s="14" t="s">
        <v>65</v>
      </c>
      <c r="N2" s="28"/>
      <c r="O2" s="14"/>
      <c r="P2" s="15"/>
      <c r="Q2" s="15"/>
      <c r="R2" s="14"/>
      <c r="S2" s="14"/>
      <c r="T2" s="14"/>
      <c r="U2" s="14" t="s">
        <v>61</v>
      </c>
      <c r="V2" s="14" t="s">
        <v>63</v>
      </c>
      <c r="W2" s="16" t="s">
        <v>65</v>
      </c>
      <c r="X2" s="16" t="s">
        <v>65</v>
      </c>
      <c r="Y2" s="12" t="s">
        <v>86</v>
      </c>
      <c r="Z2" s="12" t="s">
        <v>69</v>
      </c>
      <c r="AA2" s="13"/>
      <c r="AB2" s="12"/>
      <c r="AC2" s="12"/>
      <c r="AD2" s="12" t="s">
        <v>75</v>
      </c>
      <c r="AE2" s="14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2">
      <c r="A3" s="13"/>
      <c r="B3" s="13"/>
      <c r="C3" s="13"/>
      <c r="D3" s="13">
        <v>0</v>
      </c>
      <c r="E3" s="14"/>
      <c r="F3" s="14"/>
      <c r="G3" s="14"/>
      <c r="H3" s="14"/>
      <c r="I3" s="14"/>
      <c r="J3" s="14"/>
      <c r="K3" s="14" t="s">
        <v>62</v>
      </c>
      <c r="L3" s="14"/>
      <c r="M3" s="14" t="s">
        <v>62</v>
      </c>
      <c r="N3" s="28"/>
      <c r="O3" s="14"/>
      <c r="P3" s="15"/>
      <c r="Q3" s="15"/>
      <c r="R3" s="14"/>
      <c r="S3" s="14"/>
      <c r="T3" s="14"/>
      <c r="U3" s="40" t="s">
        <v>62</v>
      </c>
      <c r="V3" s="40" t="s">
        <v>62</v>
      </c>
      <c r="W3" s="41" t="s">
        <v>62</v>
      </c>
      <c r="X3" s="20" t="s">
        <v>62</v>
      </c>
      <c r="Y3" s="12" t="s">
        <v>68</v>
      </c>
      <c r="Z3" s="20" t="s">
        <v>62</v>
      </c>
      <c r="AA3" s="20" t="s">
        <v>62</v>
      </c>
      <c r="AB3" s="20" t="s">
        <v>62</v>
      </c>
      <c r="AC3" s="20" t="s">
        <v>62</v>
      </c>
      <c r="AD3" s="20" t="s">
        <v>62</v>
      </c>
      <c r="AE3" s="14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x14ac:dyDescent="0.2">
      <c r="A4" s="16">
        <v>1</v>
      </c>
      <c r="B4" s="16" t="s">
        <v>34</v>
      </c>
      <c r="C4" s="16" t="s">
        <v>34</v>
      </c>
      <c r="D4" s="16">
        <v>1</v>
      </c>
      <c r="E4" s="16">
        <v>1</v>
      </c>
      <c r="F4" s="16" t="s">
        <v>22</v>
      </c>
      <c r="G4" s="16" t="s">
        <v>26</v>
      </c>
      <c r="H4" s="16">
        <v>38</v>
      </c>
      <c r="I4" s="16">
        <f>ROUND((H4*0.3937008),1)</f>
        <v>15</v>
      </c>
      <c r="J4" s="16">
        <v>15.3</v>
      </c>
      <c r="K4" s="16">
        <f t="shared" ref="K4:K80" si="0">ROUND(J4*3.28084,1)</f>
        <v>50.2</v>
      </c>
      <c r="L4" s="17">
        <v>3.6</v>
      </c>
      <c r="M4" s="18">
        <f>L4/0.3048</f>
        <v>11.811023622047244</v>
      </c>
      <c r="N4" s="29">
        <f>(J4-L4)/J4</f>
        <v>0.76470588235294124</v>
      </c>
      <c r="O4" s="16">
        <v>8</v>
      </c>
      <c r="P4" s="17">
        <v>1</v>
      </c>
      <c r="Q4" s="17">
        <v>20</v>
      </c>
      <c r="R4" s="16">
        <f t="shared" ref="R4:R48" si="1">ROUND(Q4/(0.005454*(I4^2)),0)</f>
        <v>16</v>
      </c>
      <c r="S4" s="16" t="s">
        <v>50</v>
      </c>
      <c r="U4" s="16">
        <v>15</v>
      </c>
      <c r="V4" s="12">
        <v>4.5</v>
      </c>
      <c r="W4" s="16">
        <v>50.2</v>
      </c>
      <c r="X4" s="16">
        <v>11.811023622047244</v>
      </c>
      <c r="Y4" s="22">
        <v>0.76470588235294124</v>
      </c>
      <c r="Z4" s="23">
        <f>Y4*100</f>
        <v>76.47058823529413</v>
      </c>
      <c r="AA4" s="16" t="s">
        <v>34</v>
      </c>
      <c r="AB4" s="16" t="s">
        <v>71</v>
      </c>
      <c r="AC4" s="16">
        <v>2011</v>
      </c>
      <c r="AD4" s="16" t="s">
        <v>72</v>
      </c>
      <c r="AE4" s="16">
        <v>1</v>
      </c>
      <c r="AF4" s="16">
        <v>100</v>
      </c>
      <c r="AG4" s="16">
        <v>0</v>
      </c>
    </row>
    <row r="5" spans="1:44" x14ac:dyDescent="0.2">
      <c r="A5" s="16">
        <v>2</v>
      </c>
      <c r="B5" s="16" t="s">
        <v>34</v>
      </c>
      <c r="C5" s="16" t="s">
        <v>34</v>
      </c>
      <c r="D5" s="16">
        <v>1</v>
      </c>
      <c r="E5" s="16">
        <v>2</v>
      </c>
      <c r="F5" s="16" t="s">
        <v>22</v>
      </c>
      <c r="G5" s="16" t="s">
        <v>26</v>
      </c>
      <c r="H5" s="16">
        <v>52.5</v>
      </c>
      <c r="I5" s="16">
        <f t="shared" ref="I5:I80" si="2">ROUND((H5*0.3937008),1)</f>
        <v>20.7</v>
      </c>
      <c r="J5" s="16">
        <v>23.9</v>
      </c>
      <c r="K5" s="16">
        <f t="shared" si="0"/>
        <v>78.400000000000006</v>
      </c>
      <c r="L5" s="17">
        <v>7.9</v>
      </c>
      <c r="M5" s="18">
        <f t="shared" ref="M5:M68" si="3">L5/0.3048</f>
        <v>25.918635170603675</v>
      </c>
      <c r="N5" s="29">
        <f t="shared" ref="N5:N35" si="4">(J5-L5)/J5</f>
        <v>0.66945606694560666</v>
      </c>
      <c r="O5" s="16">
        <v>7</v>
      </c>
      <c r="P5" s="17">
        <v>1</v>
      </c>
      <c r="Q5" s="17">
        <v>20</v>
      </c>
      <c r="R5" s="16">
        <f t="shared" si="1"/>
        <v>9</v>
      </c>
      <c r="S5" s="16" t="s">
        <v>50</v>
      </c>
      <c r="U5" s="16">
        <v>20.7</v>
      </c>
      <c r="V5" s="12">
        <v>4.5</v>
      </c>
      <c r="W5" s="16">
        <v>78.400000000000006</v>
      </c>
      <c r="X5" s="16">
        <v>25.918635170603675</v>
      </c>
      <c r="Y5" s="22">
        <v>0.66945606694560666</v>
      </c>
      <c r="Z5" s="23">
        <f t="shared" ref="Z5:Z68" si="5">Y5*100</f>
        <v>66.945606694560666</v>
      </c>
      <c r="AA5" s="16" t="s">
        <v>34</v>
      </c>
      <c r="AB5" s="16" t="s">
        <v>71</v>
      </c>
      <c r="AC5" s="16">
        <v>2011</v>
      </c>
      <c r="AD5" s="16" t="s">
        <v>72</v>
      </c>
      <c r="AE5" s="16">
        <v>2</v>
      </c>
      <c r="AF5" s="16">
        <v>95</v>
      </c>
      <c r="AG5" s="16">
        <v>0</v>
      </c>
    </row>
    <row r="6" spans="1:44" x14ac:dyDescent="0.2">
      <c r="A6" s="16">
        <v>3</v>
      </c>
      <c r="B6" s="16" t="s">
        <v>34</v>
      </c>
      <c r="C6" s="16" t="s">
        <v>34</v>
      </c>
      <c r="D6" s="16">
        <v>1</v>
      </c>
      <c r="E6" s="16">
        <v>3</v>
      </c>
      <c r="F6" s="16" t="s">
        <v>22</v>
      </c>
      <c r="G6" s="16" t="s">
        <v>26</v>
      </c>
      <c r="H6" s="16">
        <v>48.5</v>
      </c>
      <c r="I6" s="16">
        <f t="shared" si="2"/>
        <v>19.100000000000001</v>
      </c>
      <c r="J6" s="16">
        <v>22.2</v>
      </c>
      <c r="K6" s="16">
        <f t="shared" si="0"/>
        <v>72.8</v>
      </c>
      <c r="L6" s="17">
        <v>11.4</v>
      </c>
      <c r="M6" s="18">
        <f t="shared" si="3"/>
        <v>37.401574803149607</v>
      </c>
      <c r="N6" s="29">
        <f t="shared" si="4"/>
        <v>0.48648648648648646</v>
      </c>
      <c r="O6" s="16">
        <v>5</v>
      </c>
      <c r="P6" s="17">
        <v>1</v>
      </c>
      <c r="Q6" s="17">
        <v>20</v>
      </c>
      <c r="R6" s="16">
        <f t="shared" si="1"/>
        <v>10</v>
      </c>
      <c r="S6" s="16" t="s">
        <v>50</v>
      </c>
      <c r="U6" s="16">
        <v>19.100000000000001</v>
      </c>
      <c r="V6" s="12">
        <v>4.5</v>
      </c>
      <c r="W6" s="16">
        <v>72.8</v>
      </c>
      <c r="X6" s="16">
        <v>37.401574803149607</v>
      </c>
      <c r="Y6" s="22">
        <v>0.48648648648648646</v>
      </c>
      <c r="Z6" s="23">
        <f t="shared" si="5"/>
        <v>48.648648648648646</v>
      </c>
      <c r="AA6" s="16" t="s">
        <v>34</v>
      </c>
      <c r="AB6" s="16" t="s">
        <v>71</v>
      </c>
      <c r="AC6" s="16">
        <v>2011</v>
      </c>
      <c r="AD6" s="16" t="s">
        <v>72</v>
      </c>
      <c r="AE6" s="16">
        <v>3</v>
      </c>
      <c r="AF6" s="16">
        <v>92</v>
      </c>
      <c r="AG6" s="16">
        <v>0</v>
      </c>
    </row>
    <row r="7" spans="1:44" x14ac:dyDescent="0.2">
      <c r="A7" s="16">
        <v>4</v>
      </c>
      <c r="B7" s="16" t="s">
        <v>34</v>
      </c>
      <c r="C7" s="16" t="s">
        <v>34</v>
      </c>
      <c r="D7" s="16">
        <v>1</v>
      </c>
      <c r="E7" s="16">
        <v>4</v>
      </c>
      <c r="F7" s="16" t="s">
        <v>22</v>
      </c>
      <c r="G7" s="16" t="s">
        <v>60</v>
      </c>
      <c r="H7" s="16">
        <v>42</v>
      </c>
      <c r="I7" s="16">
        <f t="shared" si="2"/>
        <v>16.5</v>
      </c>
      <c r="J7" s="16">
        <v>20.5</v>
      </c>
      <c r="K7" s="16">
        <f t="shared" si="0"/>
        <v>67.3</v>
      </c>
      <c r="L7" s="17">
        <v>0.2</v>
      </c>
      <c r="M7" s="18">
        <f t="shared" si="3"/>
        <v>0.65616797900262469</v>
      </c>
      <c r="N7" s="29">
        <f t="shared" si="4"/>
        <v>0.99024390243902438</v>
      </c>
      <c r="O7" s="16">
        <v>9</v>
      </c>
      <c r="P7" s="17">
        <v>1</v>
      </c>
      <c r="Q7" s="17">
        <v>20</v>
      </c>
      <c r="R7" s="16">
        <f>ROUND(Q7/(0.005454*(I7^2)),0)</f>
        <v>13</v>
      </c>
      <c r="S7" s="16" t="s">
        <v>50</v>
      </c>
      <c r="U7" s="16">
        <v>16.5</v>
      </c>
      <c r="V7" s="12">
        <v>4.5</v>
      </c>
      <c r="W7" s="16">
        <v>67.3</v>
      </c>
      <c r="X7" s="16">
        <v>0.65616797900262469</v>
      </c>
      <c r="Y7" s="22">
        <v>0.99024390243902438</v>
      </c>
      <c r="Z7" s="23">
        <f t="shared" si="5"/>
        <v>99.024390243902445</v>
      </c>
      <c r="AA7" s="16" t="s">
        <v>34</v>
      </c>
      <c r="AB7" s="16" t="s">
        <v>71</v>
      </c>
      <c r="AC7" s="16">
        <v>2011</v>
      </c>
      <c r="AD7" s="16" t="s">
        <v>60</v>
      </c>
      <c r="AE7" s="16">
        <v>4</v>
      </c>
      <c r="AF7" s="17">
        <v>95</v>
      </c>
      <c r="AG7" s="17">
        <v>0</v>
      </c>
    </row>
    <row r="8" spans="1:44" x14ac:dyDescent="0.2">
      <c r="A8" s="16">
        <v>5</v>
      </c>
      <c r="B8" s="16" t="s">
        <v>34</v>
      </c>
      <c r="C8" s="16" t="s">
        <v>34</v>
      </c>
      <c r="D8" s="16">
        <v>1</v>
      </c>
      <c r="E8" s="16">
        <v>5</v>
      </c>
      <c r="F8" s="16" t="s">
        <v>22</v>
      </c>
      <c r="G8" s="16" t="s">
        <v>26</v>
      </c>
      <c r="H8" s="16">
        <v>37</v>
      </c>
      <c r="I8" s="16">
        <f t="shared" si="2"/>
        <v>14.6</v>
      </c>
      <c r="J8" s="16">
        <v>19.2</v>
      </c>
      <c r="K8" s="16">
        <f t="shared" si="0"/>
        <v>63</v>
      </c>
      <c r="L8" s="17">
        <v>0.7</v>
      </c>
      <c r="M8" s="18">
        <f t="shared" si="3"/>
        <v>2.296587926509186</v>
      </c>
      <c r="N8" s="29">
        <f t="shared" si="4"/>
        <v>0.96354166666666674</v>
      </c>
      <c r="O8" s="16">
        <v>9</v>
      </c>
      <c r="P8" s="17">
        <v>1</v>
      </c>
      <c r="Q8" s="17">
        <v>20</v>
      </c>
      <c r="R8" s="16">
        <f t="shared" si="1"/>
        <v>17</v>
      </c>
      <c r="S8" s="16" t="s">
        <v>50</v>
      </c>
      <c r="U8" s="16">
        <v>14.6</v>
      </c>
      <c r="V8" s="12">
        <v>4.5</v>
      </c>
      <c r="W8" s="16">
        <v>63</v>
      </c>
      <c r="X8" s="16">
        <v>2.296587926509186</v>
      </c>
      <c r="Y8" s="22">
        <v>0.96354166666666674</v>
      </c>
      <c r="Z8" s="23">
        <f t="shared" si="5"/>
        <v>96.354166666666671</v>
      </c>
      <c r="AA8" s="16" t="s">
        <v>34</v>
      </c>
      <c r="AB8" s="16" t="s">
        <v>71</v>
      </c>
      <c r="AC8" s="16">
        <v>2011</v>
      </c>
      <c r="AD8" s="16" t="s">
        <v>72</v>
      </c>
      <c r="AE8" s="16">
        <v>5</v>
      </c>
      <c r="AF8" s="17">
        <v>95</v>
      </c>
      <c r="AG8" s="16">
        <v>1</v>
      </c>
    </row>
    <row r="9" spans="1:44" x14ac:dyDescent="0.2">
      <c r="A9" s="16">
        <v>6</v>
      </c>
      <c r="B9" s="16" t="s">
        <v>34</v>
      </c>
      <c r="C9" s="16" t="s">
        <v>34</v>
      </c>
      <c r="D9" s="16">
        <v>1</v>
      </c>
      <c r="E9" s="16">
        <v>6</v>
      </c>
      <c r="F9" s="16" t="s">
        <v>22</v>
      </c>
      <c r="G9" s="16" t="s">
        <v>26</v>
      </c>
      <c r="H9" s="16">
        <v>48</v>
      </c>
      <c r="I9" s="16">
        <f t="shared" si="2"/>
        <v>18.899999999999999</v>
      </c>
      <c r="J9" s="16">
        <v>22.5</v>
      </c>
      <c r="K9" s="16">
        <f t="shared" si="0"/>
        <v>73.8</v>
      </c>
      <c r="L9" s="17">
        <v>5.7</v>
      </c>
      <c r="M9" s="18">
        <f t="shared" si="3"/>
        <v>18.700787401574804</v>
      </c>
      <c r="N9" s="29">
        <f t="shared" si="4"/>
        <v>0.7466666666666667</v>
      </c>
      <c r="O9" s="16">
        <v>8</v>
      </c>
      <c r="P9" s="17">
        <v>1</v>
      </c>
      <c r="Q9" s="17">
        <v>20</v>
      </c>
      <c r="R9" s="16">
        <f t="shared" si="1"/>
        <v>10</v>
      </c>
      <c r="S9" s="16" t="s">
        <v>50</v>
      </c>
      <c r="U9" s="16">
        <v>18.899999999999999</v>
      </c>
      <c r="V9" s="12">
        <v>4.5</v>
      </c>
      <c r="W9" s="16">
        <v>73.8</v>
      </c>
      <c r="X9" s="16">
        <v>18.700787401574804</v>
      </c>
      <c r="Y9" s="22">
        <v>0.7466666666666667</v>
      </c>
      <c r="Z9" s="23">
        <f t="shared" si="5"/>
        <v>74.666666666666671</v>
      </c>
      <c r="AA9" s="16" t="s">
        <v>34</v>
      </c>
      <c r="AB9" s="16" t="s">
        <v>71</v>
      </c>
      <c r="AC9" s="16">
        <v>2011</v>
      </c>
      <c r="AD9" s="16" t="s">
        <v>72</v>
      </c>
      <c r="AE9" s="16">
        <v>6</v>
      </c>
      <c r="AF9" s="17">
        <v>90</v>
      </c>
      <c r="AG9" s="16">
        <v>0</v>
      </c>
    </row>
    <row r="10" spans="1:44" x14ac:dyDescent="0.2">
      <c r="A10" s="16">
        <v>7</v>
      </c>
      <c r="B10" s="16" t="s">
        <v>34</v>
      </c>
      <c r="C10" s="16" t="s">
        <v>34</v>
      </c>
      <c r="D10" s="16">
        <v>1</v>
      </c>
      <c r="E10" s="16">
        <v>7</v>
      </c>
      <c r="F10" s="16" t="s">
        <v>22</v>
      </c>
      <c r="G10" s="16" t="s">
        <v>26</v>
      </c>
      <c r="H10" s="16">
        <v>42</v>
      </c>
      <c r="I10" s="16">
        <f t="shared" si="2"/>
        <v>16.5</v>
      </c>
      <c r="J10" s="16">
        <v>20</v>
      </c>
      <c r="K10" s="16">
        <f t="shared" si="0"/>
        <v>65.599999999999994</v>
      </c>
      <c r="L10" s="17">
        <v>3.9</v>
      </c>
      <c r="M10" s="18">
        <f t="shared" si="3"/>
        <v>12.79527559055118</v>
      </c>
      <c r="N10" s="29">
        <f t="shared" si="4"/>
        <v>0.80500000000000005</v>
      </c>
      <c r="O10" s="16">
        <v>8</v>
      </c>
      <c r="P10" s="17">
        <v>1</v>
      </c>
      <c r="Q10" s="17">
        <v>20</v>
      </c>
      <c r="R10" s="16">
        <f t="shared" si="1"/>
        <v>13</v>
      </c>
      <c r="S10" s="16" t="s">
        <v>50</v>
      </c>
      <c r="U10" s="16">
        <v>16.5</v>
      </c>
      <c r="V10" s="12">
        <v>4.5</v>
      </c>
      <c r="W10" s="16">
        <v>65.599999999999994</v>
      </c>
      <c r="X10" s="16">
        <v>12.79527559055118</v>
      </c>
      <c r="Y10" s="22">
        <v>0.80500000000000005</v>
      </c>
      <c r="Z10" s="23">
        <f t="shared" si="5"/>
        <v>80.5</v>
      </c>
      <c r="AA10" s="16" t="s">
        <v>34</v>
      </c>
      <c r="AB10" s="16" t="s">
        <v>71</v>
      </c>
      <c r="AC10" s="16">
        <v>2011</v>
      </c>
      <c r="AD10" s="16" t="s">
        <v>72</v>
      </c>
      <c r="AE10" s="16">
        <v>7</v>
      </c>
      <c r="AF10" s="17">
        <v>90</v>
      </c>
      <c r="AG10" s="16">
        <v>0</v>
      </c>
    </row>
    <row r="11" spans="1:44" x14ac:dyDescent="0.2">
      <c r="A11" s="16">
        <v>8</v>
      </c>
      <c r="B11" s="16" t="s">
        <v>34</v>
      </c>
      <c r="C11" s="16" t="s">
        <v>34</v>
      </c>
      <c r="D11" s="16">
        <v>1</v>
      </c>
      <c r="E11" s="16">
        <v>8</v>
      </c>
      <c r="F11" s="16" t="s">
        <v>22</v>
      </c>
      <c r="G11" s="16" t="s">
        <v>26</v>
      </c>
      <c r="H11" s="16">
        <v>56.5</v>
      </c>
      <c r="I11" s="16">
        <f t="shared" si="2"/>
        <v>22.2</v>
      </c>
      <c r="J11" s="16">
        <v>26.7</v>
      </c>
      <c r="K11" s="16">
        <f t="shared" si="0"/>
        <v>87.6</v>
      </c>
      <c r="L11" s="17">
        <v>12.5</v>
      </c>
      <c r="M11" s="18">
        <f t="shared" si="3"/>
        <v>41.01049868766404</v>
      </c>
      <c r="N11" s="29">
        <f t="shared" si="4"/>
        <v>0.53183520599250933</v>
      </c>
      <c r="O11" s="16">
        <v>6</v>
      </c>
      <c r="P11" s="17">
        <v>1</v>
      </c>
      <c r="Q11" s="17">
        <v>20</v>
      </c>
      <c r="R11" s="16">
        <f t="shared" si="1"/>
        <v>7</v>
      </c>
      <c r="S11" s="16" t="s">
        <v>50</v>
      </c>
      <c r="U11" s="16">
        <v>22.2</v>
      </c>
      <c r="V11" s="12">
        <v>4.5</v>
      </c>
      <c r="W11" s="16">
        <v>87.6</v>
      </c>
      <c r="X11" s="16">
        <v>41.01049868766404</v>
      </c>
      <c r="Y11" s="22">
        <v>0.53183520599250933</v>
      </c>
      <c r="Z11" s="23">
        <f t="shared" si="5"/>
        <v>53.183520599250933</v>
      </c>
      <c r="AA11" s="16" t="s">
        <v>34</v>
      </c>
      <c r="AB11" s="16" t="s">
        <v>71</v>
      </c>
      <c r="AC11" s="16">
        <v>2011</v>
      </c>
      <c r="AD11" s="16" t="s">
        <v>72</v>
      </c>
      <c r="AE11" s="16">
        <v>8</v>
      </c>
      <c r="AF11" s="17">
        <v>98</v>
      </c>
      <c r="AG11" s="16">
        <v>0</v>
      </c>
    </row>
    <row r="12" spans="1:44" x14ac:dyDescent="0.2">
      <c r="A12" s="16">
        <v>9</v>
      </c>
      <c r="B12" s="16" t="s">
        <v>34</v>
      </c>
      <c r="C12" s="16" t="s">
        <v>34</v>
      </c>
      <c r="D12" s="16">
        <v>1</v>
      </c>
      <c r="E12" s="16">
        <v>9</v>
      </c>
      <c r="F12" s="16" t="s">
        <v>22</v>
      </c>
      <c r="G12" s="16" t="s">
        <v>26</v>
      </c>
      <c r="H12" s="16">
        <v>71.5</v>
      </c>
      <c r="I12" s="16">
        <f t="shared" si="2"/>
        <v>28.1</v>
      </c>
      <c r="J12" s="16">
        <v>28.7</v>
      </c>
      <c r="K12" s="16">
        <f t="shared" si="0"/>
        <v>94.2</v>
      </c>
      <c r="L12" s="17">
        <v>10.199999999999999</v>
      </c>
      <c r="M12" s="18">
        <f t="shared" si="3"/>
        <v>33.464566929133852</v>
      </c>
      <c r="N12" s="29">
        <f t="shared" si="4"/>
        <v>0.64459930313588854</v>
      </c>
      <c r="O12" s="16">
        <v>7</v>
      </c>
      <c r="P12" s="17">
        <v>1</v>
      </c>
      <c r="Q12" s="17">
        <v>20</v>
      </c>
      <c r="R12" s="16">
        <f t="shared" si="1"/>
        <v>5</v>
      </c>
      <c r="S12" s="16" t="s">
        <v>50</v>
      </c>
      <c r="U12" s="16">
        <v>28.1</v>
      </c>
      <c r="V12" s="12">
        <v>4.5</v>
      </c>
      <c r="W12" s="16">
        <v>94.2</v>
      </c>
      <c r="X12" s="16">
        <v>33.464566929133852</v>
      </c>
      <c r="Y12" s="22">
        <v>0.64459930313588854</v>
      </c>
      <c r="Z12" s="23">
        <f t="shared" si="5"/>
        <v>64.459930313588856</v>
      </c>
      <c r="AA12" s="16" t="s">
        <v>34</v>
      </c>
      <c r="AB12" s="16" t="s">
        <v>71</v>
      </c>
      <c r="AC12" s="16">
        <v>2011</v>
      </c>
      <c r="AD12" s="16" t="s">
        <v>72</v>
      </c>
      <c r="AE12" s="16">
        <v>9</v>
      </c>
      <c r="AF12" s="17">
        <v>85</v>
      </c>
      <c r="AG12" s="16">
        <v>0</v>
      </c>
    </row>
    <row r="13" spans="1:44" x14ac:dyDescent="0.2">
      <c r="A13" s="16">
        <v>10</v>
      </c>
      <c r="B13" s="16" t="s">
        <v>34</v>
      </c>
      <c r="C13" s="16" t="s">
        <v>34</v>
      </c>
      <c r="D13" s="16">
        <v>1</v>
      </c>
      <c r="E13" s="16">
        <v>10</v>
      </c>
      <c r="F13" s="16" t="s">
        <v>22</v>
      </c>
      <c r="G13" s="16" t="s">
        <v>26</v>
      </c>
      <c r="H13" s="16">
        <v>44</v>
      </c>
      <c r="I13" s="16">
        <f t="shared" si="2"/>
        <v>17.3</v>
      </c>
      <c r="J13" s="16">
        <v>26.1</v>
      </c>
      <c r="K13" s="16">
        <f t="shared" si="0"/>
        <v>85.6</v>
      </c>
      <c r="L13" s="17">
        <v>12.5</v>
      </c>
      <c r="M13" s="18">
        <f t="shared" si="3"/>
        <v>41.01049868766404</v>
      </c>
      <c r="N13" s="29">
        <f t="shared" si="4"/>
        <v>0.52107279693486597</v>
      </c>
      <c r="O13" s="16">
        <v>6</v>
      </c>
      <c r="P13" s="17">
        <v>1</v>
      </c>
      <c r="Q13" s="17">
        <v>20</v>
      </c>
      <c r="R13" s="16">
        <f t="shared" si="1"/>
        <v>12</v>
      </c>
      <c r="S13" s="16" t="s">
        <v>50</v>
      </c>
      <c r="U13" s="16">
        <v>17.3</v>
      </c>
      <c r="V13" s="12">
        <v>4.5</v>
      </c>
      <c r="W13" s="16">
        <v>85.6</v>
      </c>
      <c r="X13" s="16">
        <v>41.01049868766404</v>
      </c>
      <c r="Y13" s="22">
        <v>0.52107279693486597</v>
      </c>
      <c r="Z13" s="23">
        <f t="shared" si="5"/>
        <v>52.107279693486596</v>
      </c>
      <c r="AA13" s="16" t="s">
        <v>34</v>
      </c>
      <c r="AB13" s="16" t="s">
        <v>71</v>
      </c>
      <c r="AC13" s="16">
        <v>2011</v>
      </c>
      <c r="AD13" s="16" t="s">
        <v>72</v>
      </c>
      <c r="AE13" s="16">
        <v>10</v>
      </c>
      <c r="AF13" s="17">
        <v>95</v>
      </c>
      <c r="AG13" s="16">
        <v>0</v>
      </c>
    </row>
    <row r="14" spans="1:44" x14ac:dyDescent="0.2">
      <c r="A14" s="16">
        <v>11</v>
      </c>
      <c r="B14" s="16" t="s">
        <v>34</v>
      </c>
      <c r="C14" s="16" t="s">
        <v>34</v>
      </c>
      <c r="D14" s="16">
        <v>1</v>
      </c>
      <c r="E14" s="16">
        <v>11</v>
      </c>
      <c r="F14" s="16" t="s">
        <v>22</v>
      </c>
      <c r="G14" s="16" t="s">
        <v>26</v>
      </c>
      <c r="H14" s="16">
        <v>35</v>
      </c>
      <c r="I14" s="16">
        <f t="shared" si="2"/>
        <v>13.8</v>
      </c>
      <c r="J14" s="16">
        <v>17.899999999999999</v>
      </c>
      <c r="K14" s="16">
        <f t="shared" si="0"/>
        <v>58.7</v>
      </c>
      <c r="L14" s="17">
        <v>9.6999999999999993</v>
      </c>
      <c r="M14" s="18">
        <f t="shared" si="3"/>
        <v>31.824146981627294</v>
      </c>
      <c r="N14" s="29">
        <f t="shared" si="4"/>
        <v>0.45810055865921789</v>
      </c>
      <c r="O14" s="16">
        <v>5</v>
      </c>
      <c r="P14" s="17">
        <v>1</v>
      </c>
      <c r="Q14" s="17">
        <v>20</v>
      </c>
      <c r="R14" s="16">
        <f t="shared" si="1"/>
        <v>19</v>
      </c>
      <c r="S14" s="16" t="s">
        <v>50</v>
      </c>
      <c r="U14" s="16">
        <v>13.8</v>
      </c>
      <c r="V14" s="12">
        <v>4.5</v>
      </c>
      <c r="W14" s="16">
        <v>58.7</v>
      </c>
      <c r="X14" s="16">
        <v>31.824146981627294</v>
      </c>
      <c r="Y14" s="22">
        <v>0.45810055865921789</v>
      </c>
      <c r="Z14" s="23">
        <f t="shared" si="5"/>
        <v>45.81005586592179</v>
      </c>
      <c r="AA14" s="16" t="s">
        <v>34</v>
      </c>
      <c r="AB14" s="16" t="s">
        <v>71</v>
      </c>
      <c r="AC14" s="16">
        <v>2011</v>
      </c>
      <c r="AD14" s="16" t="s">
        <v>72</v>
      </c>
      <c r="AE14" s="16">
        <v>11</v>
      </c>
      <c r="AF14" s="17">
        <v>95</v>
      </c>
      <c r="AG14" s="16">
        <v>5</v>
      </c>
    </row>
    <row r="15" spans="1:44" x14ac:dyDescent="0.2">
      <c r="A15" s="16">
        <v>12</v>
      </c>
      <c r="B15" s="16" t="s">
        <v>34</v>
      </c>
      <c r="C15" s="16" t="s">
        <v>34</v>
      </c>
      <c r="D15" s="16">
        <v>1</v>
      </c>
      <c r="E15" s="16">
        <v>12</v>
      </c>
      <c r="F15" s="16" t="s">
        <v>22</v>
      </c>
      <c r="G15" s="16" t="s">
        <v>26</v>
      </c>
      <c r="H15" s="16">
        <v>48</v>
      </c>
      <c r="I15" s="16">
        <f t="shared" si="2"/>
        <v>18.899999999999999</v>
      </c>
      <c r="J15" s="16">
        <v>18.2</v>
      </c>
      <c r="K15" s="16">
        <f t="shared" si="0"/>
        <v>59.7</v>
      </c>
      <c r="L15" s="17">
        <v>11.2</v>
      </c>
      <c r="M15" s="18">
        <f t="shared" si="3"/>
        <v>36.745406824146976</v>
      </c>
      <c r="N15" s="29">
        <f t="shared" si="4"/>
        <v>0.38461538461538464</v>
      </c>
      <c r="O15" s="16">
        <v>4</v>
      </c>
      <c r="P15" s="17">
        <v>1</v>
      </c>
      <c r="Q15" s="17">
        <v>20</v>
      </c>
      <c r="R15" s="16">
        <f t="shared" si="1"/>
        <v>10</v>
      </c>
      <c r="S15" s="16" t="s">
        <v>50</v>
      </c>
      <c r="U15" s="16">
        <v>18.899999999999999</v>
      </c>
      <c r="V15" s="12">
        <v>4.5</v>
      </c>
      <c r="W15" s="16">
        <v>59.7</v>
      </c>
      <c r="X15" s="16">
        <v>36.745406824146976</v>
      </c>
      <c r="Y15" s="22">
        <v>0.38461538461538464</v>
      </c>
      <c r="Z15" s="23">
        <f t="shared" si="5"/>
        <v>38.461538461538467</v>
      </c>
      <c r="AA15" s="16" t="s">
        <v>34</v>
      </c>
      <c r="AB15" s="16" t="s">
        <v>71</v>
      </c>
      <c r="AC15" s="16">
        <v>2011</v>
      </c>
      <c r="AD15" s="16" t="s">
        <v>72</v>
      </c>
      <c r="AE15" s="16">
        <v>12</v>
      </c>
      <c r="AF15" s="17">
        <v>100</v>
      </c>
      <c r="AG15" s="16">
        <v>0</v>
      </c>
    </row>
    <row r="16" spans="1:44" x14ac:dyDescent="0.2">
      <c r="A16" s="16">
        <v>13</v>
      </c>
      <c r="B16" s="16" t="s">
        <v>34</v>
      </c>
      <c r="C16" s="16" t="s">
        <v>34</v>
      </c>
      <c r="D16" s="16">
        <v>1</v>
      </c>
      <c r="E16" s="16">
        <v>13</v>
      </c>
      <c r="F16" s="16" t="s">
        <v>22</v>
      </c>
      <c r="G16" s="16" t="s">
        <v>26</v>
      </c>
      <c r="H16" s="16">
        <v>33</v>
      </c>
      <c r="I16" s="16">
        <f t="shared" si="2"/>
        <v>13</v>
      </c>
      <c r="J16" s="16">
        <v>19.8</v>
      </c>
      <c r="K16" s="16">
        <f t="shared" si="0"/>
        <v>65</v>
      </c>
      <c r="L16" s="17">
        <v>8.6999999999999993</v>
      </c>
      <c r="M16" s="18">
        <f t="shared" si="3"/>
        <v>28.54330708661417</v>
      </c>
      <c r="N16" s="29">
        <f t="shared" si="4"/>
        <v>0.56060606060606066</v>
      </c>
      <c r="O16" s="16">
        <v>6</v>
      </c>
      <c r="P16" s="17">
        <v>1</v>
      </c>
      <c r="Q16" s="17">
        <v>20</v>
      </c>
      <c r="R16" s="16">
        <f t="shared" si="1"/>
        <v>22</v>
      </c>
      <c r="S16" s="16" t="s">
        <v>50</v>
      </c>
      <c r="U16" s="16">
        <v>13</v>
      </c>
      <c r="V16" s="12">
        <v>4.5</v>
      </c>
      <c r="W16" s="16">
        <v>65</v>
      </c>
      <c r="X16" s="16">
        <v>28.54330708661417</v>
      </c>
      <c r="Y16" s="22">
        <v>0.56060606060606066</v>
      </c>
      <c r="Z16" s="23">
        <f t="shared" si="5"/>
        <v>56.060606060606069</v>
      </c>
      <c r="AA16" s="16" t="s">
        <v>34</v>
      </c>
      <c r="AB16" s="16" t="s">
        <v>71</v>
      </c>
      <c r="AC16" s="16">
        <v>2011</v>
      </c>
      <c r="AD16" s="16" t="s">
        <v>72</v>
      </c>
      <c r="AE16" s="16">
        <v>13</v>
      </c>
      <c r="AF16" s="17">
        <v>100</v>
      </c>
      <c r="AG16" s="16">
        <v>3</v>
      </c>
    </row>
    <row r="17" spans="1:33" x14ac:dyDescent="0.2">
      <c r="A17" s="16">
        <v>14</v>
      </c>
      <c r="B17" s="16" t="s">
        <v>34</v>
      </c>
      <c r="C17" s="16" t="s">
        <v>34</v>
      </c>
      <c r="D17" s="16">
        <v>1</v>
      </c>
      <c r="E17" s="16">
        <v>14</v>
      </c>
      <c r="F17" s="16" t="s">
        <v>22</v>
      </c>
      <c r="G17" s="16" t="s">
        <v>26</v>
      </c>
      <c r="H17" s="16">
        <v>52</v>
      </c>
      <c r="I17" s="16">
        <f t="shared" si="2"/>
        <v>20.5</v>
      </c>
      <c r="J17" s="16">
        <v>23.7</v>
      </c>
      <c r="K17" s="16">
        <f t="shared" si="0"/>
        <v>77.8</v>
      </c>
      <c r="L17" s="17">
        <v>10.6</v>
      </c>
      <c r="M17" s="18">
        <f t="shared" si="3"/>
        <v>34.776902887139101</v>
      </c>
      <c r="N17" s="29">
        <f t="shared" si="4"/>
        <v>0.5527426160337553</v>
      </c>
      <c r="O17" s="16">
        <v>6</v>
      </c>
      <c r="P17" s="17">
        <v>1</v>
      </c>
      <c r="Q17" s="17">
        <v>20</v>
      </c>
      <c r="R17" s="16">
        <f t="shared" si="1"/>
        <v>9</v>
      </c>
      <c r="S17" s="16" t="s">
        <v>50</v>
      </c>
      <c r="U17" s="16">
        <v>20.5</v>
      </c>
      <c r="V17" s="12">
        <v>4.5</v>
      </c>
      <c r="W17" s="16">
        <v>77.8</v>
      </c>
      <c r="X17" s="16">
        <v>34.776902887139101</v>
      </c>
      <c r="Y17" s="22">
        <v>0.5527426160337553</v>
      </c>
      <c r="Z17" s="23">
        <f t="shared" si="5"/>
        <v>55.274261603375528</v>
      </c>
      <c r="AA17" s="16" t="s">
        <v>34</v>
      </c>
      <c r="AB17" s="16" t="s">
        <v>71</v>
      </c>
      <c r="AC17" s="16">
        <v>2011</v>
      </c>
      <c r="AD17" s="16" t="s">
        <v>72</v>
      </c>
      <c r="AE17" s="16">
        <v>14</v>
      </c>
      <c r="AF17" s="17">
        <v>95</v>
      </c>
      <c r="AG17" s="16">
        <v>0</v>
      </c>
    </row>
    <row r="18" spans="1:33" x14ac:dyDescent="0.2">
      <c r="A18" s="16">
        <v>1</v>
      </c>
      <c r="B18" s="16" t="s">
        <v>36</v>
      </c>
      <c r="C18" s="16" t="s">
        <v>36</v>
      </c>
      <c r="D18" s="16">
        <v>2</v>
      </c>
      <c r="E18" s="16">
        <v>1</v>
      </c>
      <c r="F18" s="16" t="s">
        <v>22</v>
      </c>
      <c r="G18" s="16" t="s">
        <v>26</v>
      </c>
      <c r="H18" s="16">
        <v>65.5</v>
      </c>
      <c r="I18" s="16">
        <f t="shared" si="2"/>
        <v>25.8</v>
      </c>
      <c r="J18" s="16">
        <v>22.7</v>
      </c>
      <c r="K18" s="16">
        <f t="shared" si="0"/>
        <v>74.5</v>
      </c>
      <c r="L18" s="17">
        <v>10.9</v>
      </c>
      <c r="M18" s="18">
        <f t="shared" si="3"/>
        <v>35.761154855643042</v>
      </c>
      <c r="N18" s="29">
        <f t="shared" si="4"/>
        <v>0.51982378854625544</v>
      </c>
      <c r="O18" s="16">
        <v>6</v>
      </c>
      <c r="P18" s="17">
        <v>1</v>
      </c>
      <c r="Q18" s="17">
        <v>40</v>
      </c>
      <c r="R18" s="16">
        <f t="shared" si="1"/>
        <v>11</v>
      </c>
      <c r="S18" s="16" t="s">
        <v>50</v>
      </c>
      <c r="U18" s="16">
        <v>25.8</v>
      </c>
      <c r="V18" s="12">
        <v>4.5</v>
      </c>
      <c r="W18" s="16">
        <v>74.5</v>
      </c>
      <c r="X18" s="16">
        <v>35.761154855643042</v>
      </c>
      <c r="Y18" s="22">
        <v>0.51982378854625544</v>
      </c>
      <c r="Z18" s="23">
        <f t="shared" si="5"/>
        <v>51.982378854625544</v>
      </c>
      <c r="AA18" s="16" t="s">
        <v>36</v>
      </c>
      <c r="AB18" s="16" t="s">
        <v>71</v>
      </c>
      <c r="AC18" s="16">
        <v>2011</v>
      </c>
      <c r="AD18" s="16" t="s">
        <v>72</v>
      </c>
      <c r="AE18" s="16">
        <v>1</v>
      </c>
      <c r="AF18" s="17">
        <v>3</v>
      </c>
      <c r="AG18" s="16">
        <v>0</v>
      </c>
    </row>
    <row r="19" spans="1:33" x14ac:dyDescent="0.2">
      <c r="A19" s="16">
        <v>2</v>
      </c>
      <c r="B19" s="16" t="s">
        <v>36</v>
      </c>
      <c r="C19" s="16" t="s">
        <v>36</v>
      </c>
      <c r="D19" s="16">
        <v>2</v>
      </c>
      <c r="E19" s="16">
        <v>2</v>
      </c>
      <c r="F19" s="16" t="s">
        <v>22</v>
      </c>
      <c r="G19" s="16" t="s">
        <v>26</v>
      </c>
      <c r="H19" s="16">
        <v>37</v>
      </c>
      <c r="I19" s="16">
        <f t="shared" si="2"/>
        <v>14.6</v>
      </c>
      <c r="J19" s="16">
        <v>12.9</v>
      </c>
      <c r="K19" s="16">
        <f t="shared" si="0"/>
        <v>42.3</v>
      </c>
      <c r="L19" s="17">
        <v>5.7</v>
      </c>
      <c r="M19" s="18">
        <f t="shared" si="3"/>
        <v>18.700787401574804</v>
      </c>
      <c r="N19" s="29">
        <f t="shared" si="4"/>
        <v>0.55813953488372092</v>
      </c>
      <c r="O19" s="16">
        <v>6</v>
      </c>
      <c r="P19" s="17">
        <v>1</v>
      </c>
      <c r="Q19" s="17">
        <v>40</v>
      </c>
      <c r="R19" s="16">
        <f t="shared" si="1"/>
        <v>34</v>
      </c>
      <c r="S19" s="16" t="s">
        <v>50</v>
      </c>
      <c r="U19" s="16">
        <v>14.6</v>
      </c>
      <c r="V19" s="12">
        <v>4.5</v>
      </c>
      <c r="W19" s="16">
        <v>42.3</v>
      </c>
      <c r="X19" s="16">
        <v>18.700787401574804</v>
      </c>
      <c r="Y19" s="22">
        <v>0.55813953488372092</v>
      </c>
      <c r="Z19" s="23">
        <f t="shared" si="5"/>
        <v>55.813953488372093</v>
      </c>
      <c r="AA19" s="16" t="s">
        <v>36</v>
      </c>
      <c r="AB19" s="16" t="s">
        <v>71</v>
      </c>
      <c r="AC19" s="16">
        <v>2011</v>
      </c>
      <c r="AD19" s="16" t="s">
        <v>72</v>
      </c>
      <c r="AE19" s="16">
        <v>2</v>
      </c>
      <c r="AF19" s="17">
        <v>40</v>
      </c>
      <c r="AG19" s="16">
        <v>0</v>
      </c>
    </row>
    <row r="20" spans="1:33" x14ac:dyDescent="0.2">
      <c r="A20" s="16">
        <v>3</v>
      </c>
      <c r="B20" s="16" t="s">
        <v>36</v>
      </c>
      <c r="C20" s="16" t="s">
        <v>36</v>
      </c>
      <c r="D20" s="16">
        <v>2</v>
      </c>
      <c r="E20" s="16">
        <v>3</v>
      </c>
      <c r="F20" s="16" t="s">
        <v>22</v>
      </c>
      <c r="G20" s="16" t="s">
        <v>26</v>
      </c>
      <c r="H20" s="16">
        <v>57</v>
      </c>
      <c r="I20" s="16">
        <f t="shared" si="2"/>
        <v>22.4</v>
      </c>
      <c r="J20" s="16">
        <v>24.3</v>
      </c>
      <c r="K20" s="16">
        <f t="shared" si="0"/>
        <v>79.7</v>
      </c>
      <c r="L20" s="17">
        <v>8.6</v>
      </c>
      <c r="M20" s="18">
        <f t="shared" si="3"/>
        <v>28.215223097112858</v>
      </c>
      <c r="N20" s="29">
        <f t="shared" si="4"/>
        <v>0.64609053497942392</v>
      </c>
      <c r="O20" s="16">
        <v>7</v>
      </c>
      <c r="P20" s="17">
        <v>1</v>
      </c>
      <c r="Q20" s="17">
        <v>40</v>
      </c>
      <c r="R20" s="16">
        <f t="shared" si="1"/>
        <v>15</v>
      </c>
      <c r="S20" s="16" t="s">
        <v>50</v>
      </c>
      <c r="U20" s="16">
        <v>22.4</v>
      </c>
      <c r="V20" s="12">
        <v>4.5</v>
      </c>
      <c r="W20" s="16">
        <v>79.7</v>
      </c>
      <c r="X20" s="16">
        <v>28.215223097112858</v>
      </c>
      <c r="Y20" s="22">
        <v>0.64609053497942392</v>
      </c>
      <c r="Z20" s="23">
        <f t="shared" si="5"/>
        <v>64.609053497942398</v>
      </c>
      <c r="AA20" s="16" t="s">
        <v>36</v>
      </c>
      <c r="AB20" s="16" t="s">
        <v>71</v>
      </c>
      <c r="AC20" s="16">
        <v>2011</v>
      </c>
      <c r="AD20" s="16" t="s">
        <v>72</v>
      </c>
      <c r="AE20" s="16">
        <v>3</v>
      </c>
      <c r="AF20" s="17">
        <v>3</v>
      </c>
      <c r="AG20" s="16">
        <v>0</v>
      </c>
    </row>
    <row r="21" spans="1:33" x14ac:dyDescent="0.2">
      <c r="A21" s="16">
        <v>4</v>
      </c>
      <c r="B21" s="16" t="s">
        <v>36</v>
      </c>
      <c r="C21" s="16" t="s">
        <v>36</v>
      </c>
      <c r="D21" s="16">
        <v>2</v>
      </c>
      <c r="E21" s="16">
        <v>4</v>
      </c>
      <c r="F21" s="16" t="s">
        <v>22</v>
      </c>
      <c r="G21" s="16" t="s">
        <v>26</v>
      </c>
      <c r="H21" s="16">
        <v>20.5</v>
      </c>
      <c r="I21" s="16">
        <f t="shared" si="2"/>
        <v>8.1</v>
      </c>
      <c r="J21" s="16">
        <v>12</v>
      </c>
      <c r="K21" s="16">
        <f t="shared" si="0"/>
        <v>39.4</v>
      </c>
      <c r="L21" s="17">
        <v>5.3</v>
      </c>
      <c r="M21" s="18">
        <f t="shared" si="3"/>
        <v>17.388451443569551</v>
      </c>
      <c r="N21" s="29">
        <f t="shared" si="4"/>
        <v>0.55833333333333335</v>
      </c>
      <c r="O21" s="16">
        <v>6</v>
      </c>
      <c r="P21" s="17">
        <v>1</v>
      </c>
      <c r="Q21" s="17">
        <v>40</v>
      </c>
      <c r="R21" s="16">
        <f t="shared" si="1"/>
        <v>112</v>
      </c>
      <c r="S21" s="16" t="s">
        <v>50</v>
      </c>
      <c r="U21" s="16">
        <v>8.1</v>
      </c>
      <c r="V21" s="12">
        <v>4.5</v>
      </c>
      <c r="W21" s="16">
        <v>39.4</v>
      </c>
      <c r="X21" s="16">
        <v>17.388451443569551</v>
      </c>
      <c r="Y21" s="22">
        <v>0.55833333333333335</v>
      </c>
      <c r="Z21" s="23">
        <f t="shared" si="5"/>
        <v>55.833333333333336</v>
      </c>
      <c r="AA21" s="16" t="s">
        <v>36</v>
      </c>
      <c r="AB21" s="16" t="s">
        <v>71</v>
      </c>
      <c r="AC21" s="16">
        <v>2011</v>
      </c>
      <c r="AD21" s="16" t="s">
        <v>72</v>
      </c>
      <c r="AE21" s="16">
        <v>4</v>
      </c>
      <c r="AF21" s="17">
        <v>85</v>
      </c>
      <c r="AG21" s="16">
        <v>0</v>
      </c>
    </row>
    <row r="22" spans="1:33" x14ac:dyDescent="0.2">
      <c r="A22" s="16">
        <v>5</v>
      </c>
      <c r="B22" s="16" t="s">
        <v>36</v>
      </c>
      <c r="C22" s="16" t="s">
        <v>36</v>
      </c>
      <c r="D22" s="16">
        <v>2</v>
      </c>
      <c r="E22" s="16">
        <v>5</v>
      </c>
      <c r="F22" s="16" t="s">
        <v>22</v>
      </c>
      <c r="G22" s="16" t="s">
        <v>26</v>
      </c>
      <c r="H22" s="16">
        <v>29</v>
      </c>
      <c r="I22" s="16">
        <f t="shared" si="2"/>
        <v>11.4</v>
      </c>
      <c r="J22" s="16">
        <v>10.3</v>
      </c>
      <c r="K22" s="16">
        <f t="shared" si="0"/>
        <v>33.799999999999997</v>
      </c>
      <c r="L22" s="17">
        <v>3.1</v>
      </c>
      <c r="M22" s="18">
        <f t="shared" si="3"/>
        <v>10.170603674540683</v>
      </c>
      <c r="N22" s="29">
        <f t="shared" si="4"/>
        <v>0.69902912621359226</v>
      </c>
      <c r="O22" s="16">
        <v>7</v>
      </c>
      <c r="P22" s="17">
        <v>1</v>
      </c>
      <c r="Q22" s="17">
        <v>40</v>
      </c>
      <c r="R22" s="16">
        <f t="shared" si="1"/>
        <v>56</v>
      </c>
      <c r="S22" s="16" t="s">
        <v>50</v>
      </c>
      <c r="U22" s="16">
        <v>11.4</v>
      </c>
      <c r="V22" s="12">
        <v>4.5</v>
      </c>
      <c r="W22" s="16">
        <v>33.799999999999997</v>
      </c>
      <c r="X22" s="16">
        <v>10.170603674540683</v>
      </c>
      <c r="Y22" s="22">
        <v>0.69902912621359226</v>
      </c>
      <c r="Z22" s="23">
        <f t="shared" si="5"/>
        <v>69.902912621359221</v>
      </c>
      <c r="AA22" s="16" t="s">
        <v>36</v>
      </c>
      <c r="AB22" s="16" t="s">
        <v>71</v>
      </c>
      <c r="AC22" s="16">
        <v>2011</v>
      </c>
      <c r="AD22" s="16" t="s">
        <v>72</v>
      </c>
      <c r="AE22" s="16">
        <v>5</v>
      </c>
      <c r="AF22" s="17">
        <v>70</v>
      </c>
      <c r="AG22" s="16">
        <v>0</v>
      </c>
    </row>
    <row r="23" spans="1:33" x14ac:dyDescent="0.2">
      <c r="A23" s="16">
        <v>6</v>
      </c>
      <c r="B23" s="16" t="s">
        <v>36</v>
      </c>
      <c r="C23" s="16" t="s">
        <v>36</v>
      </c>
      <c r="D23" s="16">
        <v>2</v>
      </c>
      <c r="E23" s="16">
        <v>6</v>
      </c>
      <c r="F23" s="16" t="s">
        <v>22</v>
      </c>
      <c r="G23" s="16" t="s">
        <v>26</v>
      </c>
      <c r="H23" s="16">
        <v>70</v>
      </c>
      <c r="I23" s="16">
        <f t="shared" si="2"/>
        <v>27.6</v>
      </c>
      <c r="J23" s="16">
        <v>25.1</v>
      </c>
      <c r="K23" s="16">
        <f t="shared" si="0"/>
        <v>82.3</v>
      </c>
      <c r="L23" s="17">
        <v>11.4</v>
      </c>
      <c r="M23" s="18">
        <f>L23/0.3048</f>
        <v>37.401574803149607</v>
      </c>
      <c r="N23" s="29">
        <f t="shared" si="4"/>
        <v>0.54581673306772904</v>
      </c>
      <c r="O23" s="16">
        <v>6</v>
      </c>
      <c r="P23" s="17">
        <v>1</v>
      </c>
      <c r="Q23" s="17">
        <v>40</v>
      </c>
      <c r="R23" s="16">
        <f t="shared" si="1"/>
        <v>10</v>
      </c>
      <c r="S23" s="16" t="s">
        <v>50</v>
      </c>
      <c r="U23" s="16">
        <v>27.6</v>
      </c>
      <c r="V23" s="12">
        <v>4.5</v>
      </c>
      <c r="W23" s="16">
        <v>82.3</v>
      </c>
      <c r="X23" s="16">
        <v>37.401574803149607</v>
      </c>
      <c r="Y23" s="22">
        <v>0.54581673306772904</v>
      </c>
      <c r="Z23" s="23">
        <f t="shared" si="5"/>
        <v>54.581673306772906</v>
      </c>
      <c r="AA23" s="16" t="s">
        <v>36</v>
      </c>
      <c r="AB23" s="16" t="s">
        <v>71</v>
      </c>
      <c r="AC23" s="16">
        <v>2011</v>
      </c>
      <c r="AD23" s="16" t="s">
        <v>72</v>
      </c>
      <c r="AE23" s="16">
        <v>6</v>
      </c>
      <c r="AF23" s="17">
        <v>0</v>
      </c>
      <c r="AG23" s="16">
        <v>0</v>
      </c>
    </row>
    <row r="24" spans="1:33" x14ac:dyDescent="0.2">
      <c r="A24" s="16">
        <v>7</v>
      </c>
      <c r="B24" s="16" t="s">
        <v>36</v>
      </c>
      <c r="C24" s="16" t="s">
        <v>36</v>
      </c>
      <c r="D24" s="16">
        <v>2</v>
      </c>
      <c r="E24" s="16">
        <v>7</v>
      </c>
      <c r="F24" s="16" t="s">
        <v>21</v>
      </c>
      <c r="G24" s="16" t="s">
        <v>27</v>
      </c>
      <c r="H24" s="16">
        <v>134</v>
      </c>
      <c r="I24" s="16">
        <f t="shared" si="2"/>
        <v>52.8</v>
      </c>
      <c r="J24" s="16">
        <v>31.8</v>
      </c>
      <c r="K24" s="16">
        <f t="shared" si="0"/>
        <v>104.3</v>
      </c>
      <c r="M24" s="18" t="s">
        <v>35</v>
      </c>
      <c r="N24" s="6" t="s">
        <v>35</v>
      </c>
      <c r="P24" s="17">
        <v>9</v>
      </c>
      <c r="Q24" s="17">
        <v>40</v>
      </c>
      <c r="R24" s="16">
        <f t="shared" si="1"/>
        <v>3</v>
      </c>
      <c r="S24" s="16" t="s">
        <v>50</v>
      </c>
      <c r="U24" s="16">
        <v>52.8</v>
      </c>
      <c r="V24" s="12">
        <v>4.5</v>
      </c>
      <c r="W24" s="16">
        <v>104.3</v>
      </c>
      <c r="X24" s="16" t="s">
        <v>35</v>
      </c>
      <c r="Y24" s="22" t="s">
        <v>35</v>
      </c>
      <c r="Z24" s="23" t="s">
        <v>35</v>
      </c>
      <c r="AA24" s="16" t="s">
        <v>36</v>
      </c>
      <c r="AB24" s="16" t="s">
        <v>71</v>
      </c>
      <c r="AC24" s="16">
        <v>2011</v>
      </c>
      <c r="AD24" s="16" t="s">
        <v>73</v>
      </c>
      <c r="AE24" s="16">
        <v>7</v>
      </c>
    </row>
    <row r="25" spans="1:33" s="25" customFormat="1" x14ac:dyDescent="0.2">
      <c r="A25" s="25">
        <v>8</v>
      </c>
      <c r="B25" s="25" t="s">
        <v>36</v>
      </c>
      <c r="C25" s="25" t="s">
        <v>36</v>
      </c>
      <c r="D25" s="25">
        <v>2</v>
      </c>
      <c r="E25" s="25">
        <v>8</v>
      </c>
      <c r="F25" s="25" t="s">
        <v>22</v>
      </c>
      <c r="G25" s="25" t="s">
        <v>26</v>
      </c>
      <c r="H25" s="25">
        <v>7.5</v>
      </c>
      <c r="I25" s="25">
        <f t="shared" si="2"/>
        <v>3</v>
      </c>
      <c r="J25" s="25">
        <v>3.6</v>
      </c>
      <c r="K25" s="25">
        <f t="shared" si="0"/>
        <v>11.8</v>
      </c>
      <c r="L25" s="34">
        <v>1.5</v>
      </c>
      <c r="M25" s="35">
        <f t="shared" si="3"/>
        <v>4.9212598425196852</v>
      </c>
      <c r="N25" s="36">
        <f t="shared" si="4"/>
        <v>0.58333333333333337</v>
      </c>
      <c r="O25" s="25">
        <v>6</v>
      </c>
      <c r="P25" s="34">
        <v>1</v>
      </c>
      <c r="Q25" s="34">
        <v>5</v>
      </c>
      <c r="R25" s="25">
        <f t="shared" si="1"/>
        <v>102</v>
      </c>
      <c r="S25" s="25" t="s">
        <v>51</v>
      </c>
      <c r="U25" s="25">
        <v>3</v>
      </c>
      <c r="V25" s="37">
        <v>4.5</v>
      </c>
      <c r="W25" s="25">
        <v>11.8</v>
      </c>
      <c r="X25" s="25">
        <v>4.9212598425196852</v>
      </c>
      <c r="Y25" s="38">
        <v>0.58333333333333337</v>
      </c>
      <c r="Z25" s="39">
        <f t="shared" si="5"/>
        <v>58.333333333333336</v>
      </c>
      <c r="AA25" s="25" t="s">
        <v>36</v>
      </c>
      <c r="AB25" s="25" t="s">
        <v>71</v>
      </c>
      <c r="AC25" s="25">
        <v>2011</v>
      </c>
      <c r="AD25" s="25" t="s">
        <v>72</v>
      </c>
      <c r="AE25" s="25">
        <v>8</v>
      </c>
      <c r="AF25" s="24">
        <v>100</v>
      </c>
      <c r="AG25" s="24">
        <v>5</v>
      </c>
    </row>
    <row r="26" spans="1:33" s="25" customFormat="1" x14ac:dyDescent="0.2">
      <c r="A26" s="25">
        <v>9</v>
      </c>
      <c r="B26" s="25" t="s">
        <v>36</v>
      </c>
      <c r="C26" s="25" t="s">
        <v>36</v>
      </c>
      <c r="D26" s="25">
        <v>2</v>
      </c>
      <c r="E26" s="25">
        <v>9</v>
      </c>
      <c r="F26" s="25" t="s">
        <v>22</v>
      </c>
      <c r="G26" s="25" t="s">
        <v>26</v>
      </c>
      <c r="H26" s="25">
        <v>6</v>
      </c>
      <c r="I26" s="25">
        <f t="shared" si="2"/>
        <v>2.4</v>
      </c>
      <c r="J26" s="42">
        <v>2</v>
      </c>
      <c r="K26" s="25">
        <f t="shared" si="0"/>
        <v>6.6</v>
      </c>
      <c r="L26" s="34">
        <v>0.2</v>
      </c>
      <c r="M26" s="35">
        <f t="shared" si="3"/>
        <v>0.65616797900262469</v>
      </c>
      <c r="N26" s="36">
        <f t="shared" si="4"/>
        <v>0.9</v>
      </c>
      <c r="O26" s="25">
        <v>9</v>
      </c>
      <c r="P26" s="34">
        <v>1</v>
      </c>
      <c r="Q26" s="34">
        <v>5</v>
      </c>
      <c r="R26" s="25">
        <f t="shared" si="1"/>
        <v>159</v>
      </c>
      <c r="S26" s="25" t="s">
        <v>51</v>
      </c>
      <c r="U26" s="25">
        <v>2.4</v>
      </c>
      <c r="V26" s="37">
        <v>4.5</v>
      </c>
      <c r="W26" s="25">
        <v>6.6</v>
      </c>
      <c r="X26" s="25">
        <v>0.65616797900262469</v>
      </c>
      <c r="Y26" s="38">
        <v>0.9</v>
      </c>
      <c r="Z26" s="39">
        <f>Y26*100</f>
        <v>90</v>
      </c>
      <c r="AA26" s="25" t="s">
        <v>36</v>
      </c>
      <c r="AB26" s="25" t="s">
        <v>71</v>
      </c>
      <c r="AC26" s="25">
        <v>2011</v>
      </c>
      <c r="AD26" s="25" t="s">
        <v>72</v>
      </c>
      <c r="AE26" s="25">
        <v>9</v>
      </c>
      <c r="AF26" s="24">
        <v>90</v>
      </c>
      <c r="AG26" s="24">
        <v>10</v>
      </c>
    </row>
    <row r="27" spans="1:33" s="25" customFormat="1" x14ac:dyDescent="0.2">
      <c r="A27" s="25">
        <v>10</v>
      </c>
      <c r="B27" s="25" t="s">
        <v>36</v>
      </c>
      <c r="C27" s="25" t="s">
        <v>36</v>
      </c>
      <c r="D27" s="25">
        <v>2</v>
      </c>
      <c r="E27" s="25">
        <v>10</v>
      </c>
      <c r="F27" s="25" t="s">
        <v>22</v>
      </c>
      <c r="G27" s="25" t="s">
        <v>26</v>
      </c>
      <c r="H27" s="25">
        <v>5</v>
      </c>
      <c r="I27" s="25">
        <f t="shared" si="2"/>
        <v>2</v>
      </c>
      <c r="J27" s="25">
        <v>2</v>
      </c>
      <c r="K27" s="25">
        <f t="shared" si="0"/>
        <v>6.6</v>
      </c>
      <c r="L27" s="34">
        <v>1.4</v>
      </c>
      <c r="M27" s="35">
        <f t="shared" si="3"/>
        <v>4.5931758530183719</v>
      </c>
      <c r="N27" s="36">
        <f t="shared" si="4"/>
        <v>0.30000000000000004</v>
      </c>
      <c r="O27" s="25">
        <v>3</v>
      </c>
      <c r="P27" s="34">
        <v>1</v>
      </c>
      <c r="Q27" s="34">
        <v>5</v>
      </c>
      <c r="R27" s="25">
        <f t="shared" si="1"/>
        <v>229</v>
      </c>
      <c r="S27" s="25" t="s">
        <v>51</v>
      </c>
      <c r="U27" s="25">
        <v>2</v>
      </c>
      <c r="V27" s="37">
        <v>4.5</v>
      </c>
      <c r="W27" s="25">
        <v>6.6</v>
      </c>
      <c r="X27" s="25">
        <v>4.5931758530183719</v>
      </c>
      <c r="Y27" s="38">
        <v>0.30000000000000004</v>
      </c>
      <c r="Z27" s="39">
        <f t="shared" si="5"/>
        <v>30.000000000000004</v>
      </c>
      <c r="AA27" s="25" t="s">
        <v>36</v>
      </c>
      <c r="AB27" s="25" t="s">
        <v>71</v>
      </c>
      <c r="AC27" s="25">
        <v>2011</v>
      </c>
      <c r="AD27" s="25" t="s">
        <v>72</v>
      </c>
      <c r="AE27" s="25">
        <v>10</v>
      </c>
      <c r="AF27" s="24">
        <v>50</v>
      </c>
      <c r="AG27" s="24">
        <v>50</v>
      </c>
    </row>
    <row r="28" spans="1:33" x14ac:dyDescent="0.2">
      <c r="A28" s="16">
        <v>1</v>
      </c>
      <c r="B28" s="16" t="s">
        <v>37</v>
      </c>
      <c r="C28" s="16" t="s">
        <v>37</v>
      </c>
      <c r="D28" s="16">
        <v>3</v>
      </c>
      <c r="E28" s="16">
        <v>1</v>
      </c>
      <c r="F28" s="16" t="s">
        <v>22</v>
      </c>
      <c r="G28" s="16" t="s">
        <v>26</v>
      </c>
      <c r="H28" s="16">
        <v>87</v>
      </c>
      <c r="I28" s="16">
        <f t="shared" si="2"/>
        <v>34.299999999999997</v>
      </c>
      <c r="J28" s="16">
        <v>37.1</v>
      </c>
      <c r="K28" s="16">
        <f t="shared" si="0"/>
        <v>121.7</v>
      </c>
      <c r="L28" s="17">
        <v>15.4</v>
      </c>
      <c r="M28" s="18">
        <f t="shared" si="3"/>
        <v>50.524934383202101</v>
      </c>
      <c r="N28" s="29">
        <f t="shared" si="4"/>
        <v>0.58490566037735858</v>
      </c>
      <c r="O28" s="16">
        <v>6</v>
      </c>
      <c r="P28" s="17">
        <v>1</v>
      </c>
      <c r="Q28" s="17">
        <v>20</v>
      </c>
      <c r="R28" s="16">
        <f t="shared" si="1"/>
        <v>3</v>
      </c>
      <c r="S28" s="16" t="s">
        <v>50</v>
      </c>
      <c r="U28" s="16">
        <v>34.299999999999997</v>
      </c>
      <c r="V28" s="12">
        <v>4.5</v>
      </c>
      <c r="W28" s="16">
        <v>121.7</v>
      </c>
      <c r="X28" s="16">
        <v>50.524934383202101</v>
      </c>
      <c r="Y28" s="22">
        <v>0.58490566037735858</v>
      </c>
      <c r="Z28" s="23">
        <f t="shared" si="5"/>
        <v>58.49056603773586</v>
      </c>
      <c r="AA28" s="16" t="s">
        <v>37</v>
      </c>
      <c r="AB28" s="16" t="s">
        <v>71</v>
      </c>
      <c r="AC28" s="16">
        <v>2011</v>
      </c>
      <c r="AD28" s="16" t="s">
        <v>72</v>
      </c>
      <c r="AE28" s="16">
        <v>1</v>
      </c>
      <c r="AF28" s="16">
        <v>10</v>
      </c>
      <c r="AG28" s="16">
        <v>0</v>
      </c>
    </row>
    <row r="29" spans="1:33" x14ac:dyDescent="0.2">
      <c r="A29" s="16">
        <v>2</v>
      </c>
      <c r="B29" s="16" t="s">
        <v>37</v>
      </c>
      <c r="C29" s="16" t="s">
        <v>37</v>
      </c>
      <c r="D29" s="16">
        <v>3</v>
      </c>
      <c r="E29" s="16">
        <v>2</v>
      </c>
      <c r="F29" s="16" t="s">
        <v>22</v>
      </c>
      <c r="G29" s="16" t="s">
        <v>26</v>
      </c>
      <c r="H29" s="16">
        <v>51.5</v>
      </c>
      <c r="I29" s="16">
        <f t="shared" si="2"/>
        <v>20.3</v>
      </c>
      <c r="J29" s="16">
        <v>25</v>
      </c>
      <c r="K29" s="16">
        <f t="shared" si="0"/>
        <v>82</v>
      </c>
      <c r="L29" s="17">
        <v>10</v>
      </c>
      <c r="M29" s="18">
        <f t="shared" si="3"/>
        <v>32.808398950131235</v>
      </c>
      <c r="N29" s="29">
        <f t="shared" si="4"/>
        <v>0.6</v>
      </c>
      <c r="O29" s="16">
        <v>6</v>
      </c>
      <c r="P29" s="17">
        <v>1</v>
      </c>
      <c r="Q29" s="17">
        <v>20</v>
      </c>
      <c r="R29" s="16">
        <f t="shared" si="1"/>
        <v>9</v>
      </c>
      <c r="S29" s="16" t="s">
        <v>50</v>
      </c>
      <c r="U29" s="16">
        <v>20.3</v>
      </c>
      <c r="V29" s="12">
        <v>4.5</v>
      </c>
      <c r="W29" s="16">
        <v>82</v>
      </c>
      <c r="X29" s="16">
        <v>32.808398950131235</v>
      </c>
      <c r="Y29" s="22">
        <v>0.6</v>
      </c>
      <c r="Z29" s="23">
        <f t="shared" si="5"/>
        <v>60</v>
      </c>
      <c r="AA29" s="16" t="s">
        <v>37</v>
      </c>
      <c r="AB29" s="16" t="s">
        <v>71</v>
      </c>
      <c r="AC29" s="16">
        <v>2011</v>
      </c>
      <c r="AD29" s="16" t="s">
        <v>72</v>
      </c>
      <c r="AE29" s="16">
        <v>2</v>
      </c>
      <c r="AF29" s="16">
        <v>5</v>
      </c>
      <c r="AG29" s="16">
        <v>0</v>
      </c>
    </row>
    <row r="30" spans="1:33" x14ac:dyDescent="0.2">
      <c r="A30" s="16">
        <v>3</v>
      </c>
      <c r="B30" s="16" t="s">
        <v>37</v>
      </c>
      <c r="C30" s="16" t="s">
        <v>37</v>
      </c>
      <c r="D30" s="16">
        <v>3</v>
      </c>
      <c r="E30" s="16">
        <v>3</v>
      </c>
      <c r="F30" s="16" t="s">
        <v>22</v>
      </c>
      <c r="G30" s="16" t="s">
        <v>26</v>
      </c>
      <c r="H30" s="16">
        <v>29</v>
      </c>
      <c r="I30" s="16">
        <f t="shared" si="2"/>
        <v>11.4</v>
      </c>
      <c r="J30" s="16">
        <v>12.3</v>
      </c>
      <c r="K30" s="16">
        <f t="shared" si="0"/>
        <v>40.4</v>
      </c>
      <c r="L30" s="17">
        <v>4.7</v>
      </c>
      <c r="M30" s="18">
        <f t="shared" si="3"/>
        <v>15.41994750656168</v>
      </c>
      <c r="N30" s="29">
        <f t="shared" si="4"/>
        <v>0.61788617886178865</v>
      </c>
      <c r="O30" s="16">
        <v>7</v>
      </c>
      <c r="P30" s="17">
        <v>1</v>
      </c>
      <c r="Q30" s="17">
        <v>20</v>
      </c>
      <c r="R30" s="16">
        <f t="shared" si="1"/>
        <v>28</v>
      </c>
      <c r="S30" s="16" t="s">
        <v>50</v>
      </c>
      <c r="U30" s="16">
        <v>11.4</v>
      </c>
      <c r="V30" s="12">
        <v>4.5</v>
      </c>
      <c r="W30" s="16">
        <v>40.4</v>
      </c>
      <c r="X30" s="16">
        <v>15.41994750656168</v>
      </c>
      <c r="Y30" s="22">
        <v>0.61788617886178865</v>
      </c>
      <c r="Z30" s="23">
        <f t="shared" si="5"/>
        <v>61.788617886178862</v>
      </c>
      <c r="AA30" s="16" t="s">
        <v>37</v>
      </c>
      <c r="AB30" s="16" t="s">
        <v>71</v>
      </c>
      <c r="AC30" s="16">
        <v>2011</v>
      </c>
      <c r="AD30" s="16" t="s">
        <v>72</v>
      </c>
      <c r="AE30" s="16">
        <v>3</v>
      </c>
      <c r="AF30" s="16">
        <v>20</v>
      </c>
      <c r="AG30" s="16">
        <v>0</v>
      </c>
    </row>
    <row r="31" spans="1:33" x14ac:dyDescent="0.2">
      <c r="A31" s="16">
        <v>4</v>
      </c>
      <c r="B31" s="16" t="s">
        <v>37</v>
      </c>
      <c r="C31" s="16" t="s">
        <v>37</v>
      </c>
      <c r="D31" s="16">
        <v>3</v>
      </c>
      <c r="E31" s="16">
        <v>4</v>
      </c>
      <c r="F31" s="16" t="s">
        <v>22</v>
      </c>
      <c r="G31" s="16" t="s">
        <v>27</v>
      </c>
      <c r="H31" s="16">
        <v>54</v>
      </c>
      <c r="I31" s="16">
        <f t="shared" si="2"/>
        <v>21.3</v>
      </c>
      <c r="J31" s="16">
        <v>20.8</v>
      </c>
      <c r="K31" s="16">
        <f t="shared" si="0"/>
        <v>68.2</v>
      </c>
      <c r="L31" s="17">
        <v>3.8</v>
      </c>
      <c r="M31" s="18">
        <f t="shared" si="3"/>
        <v>12.467191601049867</v>
      </c>
      <c r="N31" s="29">
        <f t="shared" si="4"/>
        <v>0.81730769230769229</v>
      </c>
      <c r="O31" s="16">
        <v>9</v>
      </c>
      <c r="P31" s="17">
        <v>1</v>
      </c>
      <c r="Q31" s="17">
        <v>20</v>
      </c>
      <c r="R31" s="16">
        <f t="shared" si="1"/>
        <v>8</v>
      </c>
      <c r="S31" s="16" t="s">
        <v>50</v>
      </c>
      <c r="U31" s="16">
        <v>21.3</v>
      </c>
      <c r="V31" s="12">
        <v>4.5</v>
      </c>
      <c r="W31" s="16">
        <v>68.2</v>
      </c>
      <c r="X31" s="16">
        <v>12.467191601049867</v>
      </c>
      <c r="Y31" s="22">
        <v>0.81730769230769229</v>
      </c>
      <c r="Z31" s="23">
        <f t="shared" si="5"/>
        <v>81.730769230769226</v>
      </c>
      <c r="AA31" s="16" t="s">
        <v>37</v>
      </c>
      <c r="AB31" s="16" t="s">
        <v>71</v>
      </c>
      <c r="AC31" s="16">
        <v>2011</v>
      </c>
      <c r="AD31" s="16" t="s">
        <v>73</v>
      </c>
      <c r="AE31" s="16">
        <v>4</v>
      </c>
      <c r="AF31" s="16">
        <v>40</v>
      </c>
      <c r="AG31" s="16">
        <v>1</v>
      </c>
    </row>
    <row r="32" spans="1:33" x14ac:dyDescent="0.2">
      <c r="A32" s="16">
        <v>5</v>
      </c>
      <c r="B32" s="16" t="s">
        <v>37</v>
      </c>
      <c r="C32" s="16" t="s">
        <v>37</v>
      </c>
      <c r="D32" s="16">
        <v>3</v>
      </c>
      <c r="E32" s="16">
        <v>5</v>
      </c>
      <c r="F32" s="16" t="s">
        <v>22</v>
      </c>
      <c r="G32" s="16" t="s">
        <v>26</v>
      </c>
      <c r="H32" s="16">
        <v>41</v>
      </c>
      <c r="I32" s="16">
        <f t="shared" si="2"/>
        <v>16.100000000000001</v>
      </c>
      <c r="J32" s="16">
        <v>16.7</v>
      </c>
      <c r="K32" s="16">
        <f t="shared" si="0"/>
        <v>54.8</v>
      </c>
      <c r="L32" s="17">
        <v>5.0999999999999996</v>
      </c>
      <c r="M32" s="18">
        <f t="shared" si="3"/>
        <v>16.732283464566926</v>
      </c>
      <c r="N32" s="29">
        <f t="shared" si="4"/>
        <v>0.69461077844311381</v>
      </c>
      <c r="O32" s="16">
        <v>7</v>
      </c>
      <c r="P32" s="17">
        <v>1</v>
      </c>
      <c r="Q32" s="17">
        <v>20</v>
      </c>
      <c r="R32" s="16">
        <f t="shared" si="1"/>
        <v>14</v>
      </c>
      <c r="S32" s="16" t="s">
        <v>50</v>
      </c>
      <c r="U32" s="16">
        <v>16.100000000000001</v>
      </c>
      <c r="V32" s="12">
        <v>4.5</v>
      </c>
      <c r="W32" s="16">
        <v>54.8</v>
      </c>
      <c r="X32" s="16">
        <v>16.732283464566926</v>
      </c>
      <c r="Y32" s="22">
        <v>0.69461077844311381</v>
      </c>
      <c r="Z32" s="23">
        <f t="shared" si="5"/>
        <v>69.461077844311376</v>
      </c>
      <c r="AA32" s="16" t="s">
        <v>37</v>
      </c>
      <c r="AB32" s="16" t="s">
        <v>71</v>
      </c>
      <c r="AC32" s="16">
        <v>2011</v>
      </c>
      <c r="AD32" s="16" t="s">
        <v>72</v>
      </c>
      <c r="AE32" s="16">
        <v>5</v>
      </c>
      <c r="AF32" s="16">
        <v>5</v>
      </c>
      <c r="AG32" s="16">
        <v>2</v>
      </c>
    </row>
    <row r="33" spans="1:33" x14ac:dyDescent="0.2">
      <c r="A33" s="16">
        <v>6</v>
      </c>
      <c r="B33" s="16" t="s">
        <v>37</v>
      </c>
      <c r="C33" s="16" t="s">
        <v>37</v>
      </c>
      <c r="D33" s="16">
        <v>3</v>
      </c>
      <c r="E33" s="16">
        <v>6</v>
      </c>
      <c r="F33" s="16" t="s">
        <v>22</v>
      </c>
      <c r="G33" s="16" t="s">
        <v>60</v>
      </c>
      <c r="H33" s="16">
        <v>63</v>
      </c>
      <c r="I33" s="16">
        <f t="shared" si="2"/>
        <v>24.8</v>
      </c>
      <c r="J33" s="16">
        <v>13.2</v>
      </c>
      <c r="K33" s="16">
        <f t="shared" si="0"/>
        <v>43.3</v>
      </c>
      <c r="L33" s="17">
        <v>4.4000000000000004</v>
      </c>
      <c r="M33" s="18">
        <f t="shared" si="3"/>
        <v>14.435695538057743</v>
      </c>
      <c r="N33" s="29">
        <f t="shared" si="4"/>
        <v>0.66666666666666663</v>
      </c>
      <c r="O33" s="16">
        <v>7</v>
      </c>
      <c r="P33" s="17">
        <v>1</v>
      </c>
      <c r="Q33" s="17">
        <v>20</v>
      </c>
      <c r="R33" s="16">
        <f t="shared" si="1"/>
        <v>6</v>
      </c>
      <c r="S33" s="16" t="s">
        <v>50</v>
      </c>
      <c r="U33" s="16">
        <v>24.8</v>
      </c>
      <c r="V33" s="12">
        <v>4.5</v>
      </c>
      <c r="W33" s="16">
        <v>43.3</v>
      </c>
      <c r="X33" s="16">
        <v>14.435695538057743</v>
      </c>
      <c r="Y33" s="22">
        <v>0.66666666666666663</v>
      </c>
      <c r="Z33" s="23">
        <f t="shared" si="5"/>
        <v>66.666666666666657</v>
      </c>
      <c r="AA33" s="16" t="s">
        <v>37</v>
      </c>
      <c r="AB33" s="16" t="s">
        <v>71</v>
      </c>
      <c r="AC33" s="16">
        <v>2011</v>
      </c>
      <c r="AD33" s="16" t="s">
        <v>60</v>
      </c>
      <c r="AE33" s="16">
        <v>6</v>
      </c>
      <c r="AF33" s="16">
        <v>45</v>
      </c>
      <c r="AG33" s="16">
        <v>1</v>
      </c>
    </row>
    <row r="34" spans="1:33" x14ac:dyDescent="0.2">
      <c r="A34" s="16">
        <v>7</v>
      </c>
      <c r="B34" s="16" t="s">
        <v>37</v>
      </c>
      <c r="C34" s="16" t="s">
        <v>37</v>
      </c>
      <c r="D34" s="16">
        <v>3</v>
      </c>
      <c r="E34" s="16">
        <v>7</v>
      </c>
      <c r="F34" s="16" t="s">
        <v>22</v>
      </c>
      <c r="G34" s="16" t="s">
        <v>26</v>
      </c>
      <c r="H34" s="16">
        <v>50.5</v>
      </c>
      <c r="I34" s="16">
        <f t="shared" si="2"/>
        <v>19.899999999999999</v>
      </c>
      <c r="J34" s="16">
        <v>22.6</v>
      </c>
      <c r="K34" s="16">
        <f t="shared" si="0"/>
        <v>74.099999999999994</v>
      </c>
      <c r="L34" s="17">
        <v>5.2</v>
      </c>
      <c r="M34" s="18">
        <f>L34/0.3048</f>
        <v>17.060367454068242</v>
      </c>
      <c r="N34" s="29">
        <f t="shared" si="4"/>
        <v>0.76991150442477885</v>
      </c>
      <c r="O34" s="16">
        <v>8</v>
      </c>
      <c r="P34" s="17">
        <v>1</v>
      </c>
      <c r="Q34" s="17">
        <v>20</v>
      </c>
      <c r="R34" s="16">
        <f t="shared" si="1"/>
        <v>9</v>
      </c>
      <c r="S34" s="16" t="s">
        <v>50</v>
      </c>
      <c r="U34" s="16">
        <v>19.899999999999999</v>
      </c>
      <c r="V34" s="12">
        <v>4.5</v>
      </c>
      <c r="W34" s="16">
        <v>74.099999999999994</v>
      </c>
      <c r="X34" s="16">
        <v>17.060367454068242</v>
      </c>
      <c r="Y34" s="22">
        <v>0.76991150442477885</v>
      </c>
      <c r="Z34" s="23">
        <f t="shared" si="5"/>
        <v>76.991150442477888</v>
      </c>
      <c r="AA34" s="16" t="s">
        <v>37</v>
      </c>
      <c r="AB34" s="16" t="s">
        <v>71</v>
      </c>
      <c r="AC34" s="16">
        <v>2011</v>
      </c>
      <c r="AD34" s="16" t="s">
        <v>72</v>
      </c>
      <c r="AE34" s="16">
        <v>7</v>
      </c>
      <c r="AF34" s="16">
        <v>3</v>
      </c>
      <c r="AG34" s="16">
        <v>0</v>
      </c>
    </row>
    <row r="35" spans="1:33" x14ac:dyDescent="0.2">
      <c r="A35" s="16">
        <v>1</v>
      </c>
      <c r="B35" s="16" t="s">
        <v>38</v>
      </c>
      <c r="C35" s="16" t="s">
        <v>38</v>
      </c>
      <c r="D35" s="16">
        <v>4</v>
      </c>
      <c r="E35" s="16">
        <v>1</v>
      </c>
      <c r="F35" s="16" t="s">
        <v>22</v>
      </c>
      <c r="G35" s="16" t="s">
        <v>27</v>
      </c>
      <c r="H35" s="16">
        <v>55</v>
      </c>
      <c r="I35" s="16">
        <f t="shared" si="2"/>
        <v>21.7</v>
      </c>
      <c r="J35" s="16">
        <v>25.7</v>
      </c>
      <c r="K35" s="16">
        <f t="shared" si="0"/>
        <v>84.3</v>
      </c>
      <c r="L35" s="17">
        <v>7.2</v>
      </c>
      <c r="M35" s="18">
        <f t="shared" si="3"/>
        <v>23.622047244094489</v>
      </c>
      <c r="N35" s="29">
        <f t="shared" si="4"/>
        <v>0.71984435797665369</v>
      </c>
      <c r="O35" s="16">
        <v>8</v>
      </c>
      <c r="P35" s="17">
        <v>1</v>
      </c>
      <c r="Q35" s="17">
        <v>20</v>
      </c>
      <c r="R35" s="16">
        <f t="shared" si="1"/>
        <v>8</v>
      </c>
      <c r="S35" s="16" t="s">
        <v>50</v>
      </c>
      <c r="U35" s="16">
        <v>21.7</v>
      </c>
      <c r="V35" s="12">
        <v>4.5</v>
      </c>
      <c r="W35" s="16">
        <v>84.3</v>
      </c>
      <c r="X35" s="16">
        <v>23.622047244094489</v>
      </c>
      <c r="Y35" s="22">
        <v>0.71984435797665369</v>
      </c>
      <c r="Z35" s="23">
        <f t="shared" si="5"/>
        <v>71.98443579766537</v>
      </c>
      <c r="AA35" s="16" t="s">
        <v>38</v>
      </c>
      <c r="AB35" s="16" t="s">
        <v>71</v>
      </c>
      <c r="AC35" s="16">
        <v>2011</v>
      </c>
      <c r="AD35" s="16" t="s">
        <v>73</v>
      </c>
      <c r="AE35" s="16">
        <v>1</v>
      </c>
      <c r="AF35" s="16">
        <v>40</v>
      </c>
      <c r="AG35" s="16">
        <v>5</v>
      </c>
    </row>
    <row r="36" spans="1:33" x14ac:dyDescent="0.2">
      <c r="A36" s="16">
        <v>2</v>
      </c>
      <c r="B36" s="16" t="s">
        <v>38</v>
      </c>
      <c r="C36" s="16" t="s">
        <v>38</v>
      </c>
      <c r="D36" s="16">
        <v>4</v>
      </c>
      <c r="E36" s="16">
        <v>2</v>
      </c>
      <c r="F36" s="16" t="s">
        <v>21</v>
      </c>
      <c r="G36" s="16" t="s">
        <v>26</v>
      </c>
      <c r="H36" s="16">
        <v>90</v>
      </c>
      <c r="I36" s="16">
        <f t="shared" si="2"/>
        <v>35.4</v>
      </c>
      <c r="J36" s="16">
        <v>37.200000000000003</v>
      </c>
      <c r="K36" s="16">
        <f t="shared" si="0"/>
        <v>122</v>
      </c>
      <c r="M36" s="18" t="s">
        <v>35</v>
      </c>
      <c r="N36" s="6" t="s">
        <v>35</v>
      </c>
      <c r="P36" s="17">
        <v>9</v>
      </c>
      <c r="Q36" s="17">
        <v>20</v>
      </c>
      <c r="R36" s="16">
        <f t="shared" si="1"/>
        <v>3</v>
      </c>
      <c r="S36" s="16" t="s">
        <v>50</v>
      </c>
      <c r="U36" s="16">
        <v>35.4</v>
      </c>
      <c r="V36" s="12">
        <v>4.5</v>
      </c>
      <c r="W36" s="16">
        <v>122</v>
      </c>
      <c r="X36" s="16" t="s">
        <v>35</v>
      </c>
      <c r="Y36" s="22" t="s">
        <v>35</v>
      </c>
      <c r="Z36" s="23" t="s">
        <v>35</v>
      </c>
      <c r="AA36" s="16" t="s">
        <v>38</v>
      </c>
      <c r="AB36" s="16" t="s">
        <v>71</v>
      </c>
      <c r="AC36" s="16">
        <v>2011</v>
      </c>
      <c r="AD36" s="16" t="s">
        <v>72</v>
      </c>
      <c r="AE36" s="16">
        <v>2</v>
      </c>
    </row>
    <row r="37" spans="1:33" x14ac:dyDescent="0.2">
      <c r="A37" s="16">
        <v>3</v>
      </c>
      <c r="B37" s="16" t="s">
        <v>38</v>
      </c>
      <c r="C37" s="16" t="s">
        <v>38</v>
      </c>
      <c r="D37" s="16">
        <v>4</v>
      </c>
      <c r="E37" s="16">
        <v>3</v>
      </c>
      <c r="F37" s="16" t="s">
        <v>22</v>
      </c>
      <c r="G37" s="16" t="s">
        <v>27</v>
      </c>
      <c r="H37" s="16">
        <v>71</v>
      </c>
      <c r="I37" s="16">
        <f t="shared" si="2"/>
        <v>28</v>
      </c>
      <c r="J37" s="16">
        <v>29.5</v>
      </c>
      <c r="K37" s="16">
        <f t="shared" si="0"/>
        <v>96.8</v>
      </c>
      <c r="L37" s="17">
        <v>7.7</v>
      </c>
      <c r="M37" s="18">
        <f t="shared" si="3"/>
        <v>25.262467191601051</v>
      </c>
      <c r="N37" s="29">
        <f t="shared" ref="N37:N80" si="6">(J37-L37)/J37</f>
        <v>0.73898305084745763</v>
      </c>
      <c r="O37" s="16">
        <v>8</v>
      </c>
      <c r="P37" s="17">
        <v>1</v>
      </c>
      <c r="Q37" s="17">
        <v>20</v>
      </c>
      <c r="R37" s="16">
        <f t="shared" si="1"/>
        <v>5</v>
      </c>
      <c r="S37" s="16" t="s">
        <v>50</v>
      </c>
      <c r="U37" s="16">
        <v>28</v>
      </c>
      <c r="V37" s="12">
        <v>4.5</v>
      </c>
      <c r="W37" s="16">
        <v>96.8</v>
      </c>
      <c r="X37" s="16">
        <v>25.262467191601051</v>
      </c>
      <c r="Y37" s="22">
        <v>0.73898305084745763</v>
      </c>
      <c r="Z37" s="23">
        <f t="shared" si="5"/>
        <v>73.898305084745758</v>
      </c>
      <c r="AA37" s="16" t="s">
        <v>38</v>
      </c>
      <c r="AB37" s="16" t="s">
        <v>71</v>
      </c>
      <c r="AC37" s="16">
        <v>2011</v>
      </c>
      <c r="AD37" s="16" t="s">
        <v>73</v>
      </c>
      <c r="AE37" s="16">
        <v>3</v>
      </c>
      <c r="AF37" s="16">
        <v>40</v>
      </c>
      <c r="AG37" s="16">
        <v>0</v>
      </c>
    </row>
    <row r="38" spans="1:33" x14ac:dyDescent="0.2">
      <c r="A38" s="16">
        <v>4</v>
      </c>
      <c r="B38" s="16" t="s">
        <v>38</v>
      </c>
      <c r="C38" s="16" t="s">
        <v>38</v>
      </c>
      <c r="D38" s="16">
        <v>4</v>
      </c>
      <c r="E38" s="16">
        <v>4</v>
      </c>
      <c r="F38" s="16" t="s">
        <v>22</v>
      </c>
      <c r="G38" s="16" t="s">
        <v>27</v>
      </c>
      <c r="H38" s="16">
        <v>62</v>
      </c>
      <c r="I38" s="16">
        <f t="shared" si="2"/>
        <v>24.4</v>
      </c>
      <c r="J38" s="16">
        <v>26.6</v>
      </c>
      <c r="K38" s="16">
        <f t="shared" si="0"/>
        <v>87.3</v>
      </c>
      <c r="L38" s="17">
        <v>10.9</v>
      </c>
      <c r="M38" s="18">
        <f t="shared" si="3"/>
        <v>35.761154855643042</v>
      </c>
      <c r="N38" s="29">
        <f t="shared" si="6"/>
        <v>0.59022556390977443</v>
      </c>
      <c r="O38" s="16">
        <v>6</v>
      </c>
      <c r="P38" s="17">
        <v>1</v>
      </c>
      <c r="Q38" s="17">
        <v>20</v>
      </c>
      <c r="R38" s="16">
        <f t="shared" si="1"/>
        <v>6</v>
      </c>
      <c r="S38" s="16" t="s">
        <v>50</v>
      </c>
      <c r="U38" s="16">
        <v>24.4</v>
      </c>
      <c r="V38" s="12">
        <v>4.5</v>
      </c>
      <c r="W38" s="16">
        <v>87.3</v>
      </c>
      <c r="X38" s="16">
        <v>35.761154855643042</v>
      </c>
      <c r="Y38" s="22">
        <v>0.59022556390977443</v>
      </c>
      <c r="Z38" s="23">
        <f>Y38*100</f>
        <v>59.022556390977442</v>
      </c>
      <c r="AA38" s="16" t="s">
        <v>38</v>
      </c>
      <c r="AB38" s="16" t="s">
        <v>71</v>
      </c>
      <c r="AC38" s="16">
        <v>2011</v>
      </c>
      <c r="AD38" s="16" t="s">
        <v>73</v>
      </c>
      <c r="AE38" s="16">
        <v>4</v>
      </c>
      <c r="AF38" s="16">
        <v>80</v>
      </c>
      <c r="AG38" s="16">
        <v>0</v>
      </c>
    </row>
    <row r="39" spans="1:33" x14ac:dyDescent="0.2">
      <c r="A39" s="16">
        <v>5</v>
      </c>
      <c r="B39" s="16" t="s">
        <v>38</v>
      </c>
      <c r="C39" s="16" t="s">
        <v>38</v>
      </c>
      <c r="D39" s="16">
        <v>4</v>
      </c>
      <c r="E39" s="16">
        <v>5</v>
      </c>
      <c r="F39" s="16" t="s">
        <v>22</v>
      </c>
      <c r="G39" s="16" t="s">
        <v>26</v>
      </c>
      <c r="H39" s="16">
        <v>89</v>
      </c>
      <c r="I39" s="16">
        <f t="shared" si="2"/>
        <v>35</v>
      </c>
      <c r="J39" s="16">
        <v>36.799999999999997</v>
      </c>
      <c r="K39" s="16">
        <f t="shared" si="0"/>
        <v>120.7</v>
      </c>
      <c r="L39" s="17">
        <v>10.6</v>
      </c>
      <c r="M39" s="18">
        <f t="shared" si="3"/>
        <v>34.776902887139101</v>
      </c>
      <c r="N39" s="29">
        <f t="shared" si="6"/>
        <v>0.71195652173913038</v>
      </c>
      <c r="O39" s="16">
        <v>8</v>
      </c>
      <c r="P39" s="17">
        <v>1</v>
      </c>
      <c r="Q39" s="17">
        <v>20</v>
      </c>
      <c r="R39" s="16">
        <f t="shared" si="1"/>
        <v>3</v>
      </c>
      <c r="S39" s="16" t="s">
        <v>50</v>
      </c>
      <c r="U39" s="16">
        <v>35</v>
      </c>
      <c r="V39" s="12">
        <v>4.5</v>
      </c>
      <c r="W39" s="16">
        <v>120.7</v>
      </c>
      <c r="X39" s="16">
        <v>34.776902887139101</v>
      </c>
      <c r="Y39" s="22">
        <v>0.71195652173913038</v>
      </c>
      <c r="Z39" s="23">
        <f t="shared" si="5"/>
        <v>71.195652173913032</v>
      </c>
      <c r="AA39" s="16" t="s">
        <v>38</v>
      </c>
      <c r="AB39" s="16" t="s">
        <v>71</v>
      </c>
      <c r="AC39" s="16">
        <v>2011</v>
      </c>
      <c r="AD39" s="16" t="s">
        <v>72</v>
      </c>
      <c r="AE39" s="16">
        <v>5</v>
      </c>
      <c r="AF39" s="16">
        <v>5</v>
      </c>
      <c r="AG39" s="16">
        <v>0</v>
      </c>
    </row>
    <row r="40" spans="1:33" x14ac:dyDescent="0.2">
      <c r="A40" s="16">
        <v>6</v>
      </c>
      <c r="B40" s="16" t="s">
        <v>38</v>
      </c>
      <c r="C40" s="16" t="s">
        <v>38</v>
      </c>
      <c r="D40" s="16">
        <v>4</v>
      </c>
      <c r="E40" s="16">
        <v>6</v>
      </c>
      <c r="F40" s="16" t="s">
        <v>22</v>
      </c>
      <c r="G40" s="16" t="s">
        <v>27</v>
      </c>
      <c r="H40" s="16">
        <v>45.5</v>
      </c>
      <c r="I40" s="16">
        <f t="shared" si="2"/>
        <v>17.899999999999999</v>
      </c>
      <c r="J40" s="16">
        <v>15.9</v>
      </c>
      <c r="K40" s="16">
        <f t="shared" si="0"/>
        <v>52.2</v>
      </c>
      <c r="L40" s="17">
        <v>1.4</v>
      </c>
      <c r="M40" s="18">
        <f t="shared" si="3"/>
        <v>4.5931758530183719</v>
      </c>
      <c r="N40" s="29">
        <f t="shared" si="6"/>
        <v>0.91194968553459121</v>
      </c>
      <c r="O40" s="16">
        <v>9</v>
      </c>
      <c r="P40" s="17">
        <v>1</v>
      </c>
      <c r="Q40" s="17">
        <v>20</v>
      </c>
      <c r="R40" s="16">
        <f t="shared" si="1"/>
        <v>11</v>
      </c>
      <c r="S40" s="16" t="s">
        <v>50</v>
      </c>
      <c r="U40" s="16">
        <v>17.899999999999999</v>
      </c>
      <c r="V40" s="12">
        <v>4.5</v>
      </c>
      <c r="W40" s="16">
        <v>52.2</v>
      </c>
      <c r="X40" s="16">
        <v>4.5931758530183719</v>
      </c>
      <c r="Y40" s="22">
        <v>0.91194968553459121</v>
      </c>
      <c r="Z40" s="23">
        <f t="shared" si="5"/>
        <v>91.19496855345912</v>
      </c>
      <c r="AA40" s="16" t="s">
        <v>38</v>
      </c>
      <c r="AB40" s="16" t="s">
        <v>71</v>
      </c>
      <c r="AC40" s="16">
        <v>2011</v>
      </c>
      <c r="AD40" s="16" t="s">
        <v>73</v>
      </c>
      <c r="AE40" s="16">
        <v>6</v>
      </c>
      <c r="AF40" s="16">
        <v>100</v>
      </c>
      <c r="AG40" s="16">
        <v>40</v>
      </c>
    </row>
    <row r="41" spans="1:33" x14ac:dyDescent="0.2">
      <c r="A41" s="16">
        <v>7</v>
      </c>
      <c r="B41" s="16" t="s">
        <v>38</v>
      </c>
      <c r="C41" s="16" t="s">
        <v>38</v>
      </c>
      <c r="D41" s="16">
        <v>4</v>
      </c>
      <c r="E41" s="16">
        <v>7</v>
      </c>
      <c r="F41" s="16" t="s">
        <v>22</v>
      </c>
      <c r="G41" s="16" t="s">
        <v>26</v>
      </c>
      <c r="H41" s="16">
        <v>7.9</v>
      </c>
      <c r="I41" s="16">
        <f t="shared" si="2"/>
        <v>3.1</v>
      </c>
      <c r="J41" s="16">
        <v>8</v>
      </c>
      <c r="K41" s="16">
        <f t="shared" si="0"/>
        <v>26.2</v>
      </c>
      <c r="L41" s="17">
        <v>1.5</v>
      </c>
      <c r="M41" s="18">
        <f t="shared" si="3"/>
        <v>4.9212598425196852</v>
      </c>
      <c r="N41" s="29">
        <f t="shared" si="6"/>
        <v>0.8125</v>
      </c>
      <c r="O41" s="16">
        <v>9</v>
      </c>
      <c r="P41" s="17">
        <v>1</v>
      </c>
      <c r="Q41" s="17">
        <v>20</v>
      </c>
      <c r="R41" s="16">
        <f t="shared" si="1"/>
        <v>382</v>
      </c>
      <c r="S41" s="16" t="s">
        <v>50</v>
      </c>
      <c r="U41" s="16">
        <v>3.1</v>
      </c>
      <c r="V41" s="12">
        <v>4.5</v>
      </c>
      <c r="W41" s="16">
        <v>26.2</v>
      </c>
      <c r="X41" s="16">
        <v>4.9212598425196852</v>
      </c>
      <c r="Y41" s="22">
        <v>0.8125</v>
      </c>
      <c r="Z41" s="23">
        <f t="shared" si="5"/>
        <v>81.25</v>
      </c>
      <c r="AA41" s="16" t="s">
        <v>38</v>
      </c>
      <c r="AB41" s="16" t="s">
        <v>71</v>
      </c>
      <c r="AC41" s="16">
        <v>2011</v>
      </c>
      <c r="AD41" s="16" t="s">
        <v>72</v>
      </c>
      <c r="AE41" s="16">
        <v>7</v>
      </c>
      <c r="AF41" s="16">
        <v>90</v>
      </c>
      <c r="AG41" s="16">
        <v>3</v>
      </c>
    </row>
    <row r="42" spans="1:33" x14ac:dyDescent="0.2">
      <c r="A42" s="16">
        <v>8</v>
      </c>
      <c r="B42" s="16" t="s">
        <v>38</v>
      </c>
      <c r="C42" s="16" t="s">
        <v>38</v>
      </c>
      <c r="D42" s="16">
        <v>4</v>
      </c>
      <c r="E42" s="16">
        <v>8</v>
      </c>
      <c r="F42" s="16" t="s">
        <v>22</v>
      </c>
      <c r="G42" s="16" t="s">
        <v>27</v>
      </c>
      <c r="H42" s="16">
        <v>70</v>
      </c>
      <c r="I42" s="16">
        <f t="shared" si="2"/>
        <v>27.6</v>
      </c>
      <c r="J42" s="16">
        <v>27.6</v>
      </c>
      <c r="K42" s="16">
        <f t="shared" si="0"/>
        <v>90.6</v>
      </c>
      <c r="L42" s="17">
        <v>6.8</v>
      </c>
      <c r="M42" s="18">
        <f t="shared" si="3"/>
        <v>22.309711286089236</v>
      </c>
      <c r="N42" s="29">
        <f t="shared" si="6"/>
        <v>0.75362318840579712</v>
      </c>
      <c r="O42" s="16">
        <v>8</v>
      </c>
      <c r="P42" s="17">
        <v>1</v>
      </c>
      <c r="Q42" s="17">
        <v>20</v>
      </c>
      <c r="R42" s="16">
        <f t="shared" si="1"/>
        <v>5</v>
      </c>
      <c r="S42" s="16" t="s">
        <v>50</v>
      </c>
      <c r="U42" s="16">
        <v>27.6</v>
      </c>
      <c r="V42" s="12">
        <v>4.5</v>
      </c>
      <c r="W42" s="16">
        <v>90.6</v>
      </c>
      <c r="X42" s="16">
        <v>22.309711286089236</v>
      </c>
      <c r="Y42" s="22">
        <v>0.75362318840579712</v>
      </c>
      <c r="Z42" s="23">
        <f t="shared" si="5"/>
        <v>75.362318840579718</v>
      </c>
      <c r="AA42" s="16" t="s">
        <v>38</v>
      </c>
      <c r="AB42" s="16" t="s">
        <v>71</v>
      </c>
      <c r="AC42" s="16">
        <v>2011</v>
      </c>
      <c r="AD42" s="16" t="s">
        <v>73</v>
      </c>
      <c r="AE42" s="16">
        <v>8</v>
      </c>
      <c r="AF42" s="16">
        <v>20</v>
      </c>
      <c r="AG42" s="16">
        <v>0</v>
      </c>
    </row>
    <row r="43" spans="1:33" x14ac:dyDescent="0.2">
      <c r="A43" s="16">
        <v>9</v>
      </c>
      <c r="B43" s="16" t="s">
        <v>38</v>
      </c>
      <c r="C43" s="16" t="s">
        <v>38</v>
      </c>
      <c r="D43" s="16">
        <v>4</v>
      </c>
      <c r="E43" s="16">
        <v>9</v>
      </c>
      <c r="F43" s="16" t="s">
        <v>22</v>
      </c>
      <c r="G43" s="16" t="s">
        <v>27</v>
      </c>
      <c r="H43" s="16">
        <v>58.5</v>
      </c>
      <c r="I43" s="16">
        <f t="shared" si="2"/>
        <v>23</v>
      </c>
      <c r="J43" s="16">
        <v>25</v>
      </c>
      <c r="K43" s="16">
        <f t="shared" si="0"/>
        <v>82</v>
      </c>
      <c r="L43" s="17">
        <v>5.4</v>
      </c>
      <c r="M43" s="18">
        <f t="shared" si="3"/>
        <v>17.716535433070867</v>
      </c>
      <c r="N43" s="29">
        <f t="shared" si="6"/>
        <v>0.78400000000000003</v>
      </c>
      <c r="O43" s="16">
        <v>8</v>
      </c>
      <c r="P43" s="17">
        <v>1</v>
      </c>
      <c r="Q43" s="17">
        <v>20</v>
      </c>
      <c r="R43" s="16">
        <f t="shared" si="1"/>
        <v>7</v>
      </c>
      <c r="S43" s="16" t="s">
        <v>50</v>
      </c>
      <c r="U43" s="16">
        <v>23</v>
      </c>
      <c r="V43" s="12">
        <v>4.5</v>
      </c>
      <c r="W43" s="16">
        <v>82</v>
      </c>
      <c r="X43" s="16">
        <v>17.716535433070867</v>
      </c>
      <c r="Y43" s="22">
        <v>0.78400000000000003</v>
      </c>
      <c r="Z43" s="23">
        <f t="shared" si="5"/>
        <v>78.400000000000006</v>
      </c>
      <c r="AA43" s="16" t="s">
        <v>38</v>
      </c>
      <c r="AB43" s="16" t="s">
        <v>71</v>
      </c>
      <c r="AC43" s="16">
        <v>2011</v>
      </c>
      <c r="AD43" s="16" t="s">
        <v>73</v>
      </c>
      <c r="AE43" s="16">
        <v>9</v>
      </c>
      <c r="AF43" s="16">
        <v>35</v>
      </c>
      <c r="AG43" s="16">
        <v>1</v>
      </c>
    </row>
    <row r="44" spans="1:33" x14ac:dyDescent="0.2">
      <c r="A44" s="16">
        <v>1</v>
      </c>
      <c r="B44" s="16" t="s">
        <v>39</v>
      </c>
      <c r="C44" s="16" t="s">
        <v>39</v>
      </c>
      <c r="D44" s="16">
        <v>5</v>
      </c>
      <c r="E44" s="16">
        <v>1</v>
      </c>
      <c r="F44" s="16" t="s">
        <v>22</v>
      </c>
      <c r="G44" s="16" t="s">
        <v>26</v>
      </c>
      <c r="H44" s="16">
        <v>26</v>
      </c>
      <c r="I44" s="16">
        <f t="shared" si="2"/>
        <v>10.199999999999999</v>
      </c>
      <c r="J44" s="16">
        <v>8.5</v>
      </c>
      <c r="K44" s="16">
        <f t="shared" si="0"/>
        <v>27.9</v>
      </c>
      <c r="L44" s="17">
        <v>3.5</v>
      </c>
      <c r="M44" s="18">
        <f t="shared" si="3"/>
        <v>11.48293963254593</v>
      </c>
      <c r="N44" s="29">
        <f t="shared" si="6"/>
        <v>0.58823529411764708</v>
      </c>
      <c r="O44" s="16">
        <v>6</v>
      </c>
      <c r="P44" s="17">
        <v>1</v>
      </c>
      <c r="Q44" s="17">
        <v>20</v>
      </c>
      <c r="R44" s="16">
        <f t="shared" si="1"/>
        <v>35</v>
      </c>
      <c r="S44" s="16" t="s">
        <v>50</v>
      </c>
      <c r="U44" s="16">
        <v>10.199999999999999</v>
      </c>
      <c r="V44" s="12">
        <v>4.5</v>
      </c>
      <c r="W44" s="16">
        <v>27.9</v>
      </c>
      <c r="X44" s="16">
        <v>11.48293963254593</v>
      </c>
      <c r="Y44" s="22">
        <v>0.58823529411764708</v>
      </c>
      <c r="Z44" s="23">
        <f t="shared" si="5"/>
        <v>58.82352941176471</v>
      </c>
      <c r="AA44" s="16" t="s">
        <v>39</v>
      </c>
      <c r="AB44" s="16" t="s">
        <v>71</v>
      </c>
      <c r="AC44" s="16">
        <v>2011</v>
      </c>
      <c r="AD44" s="16" t="s">
        <v>72</v>
      </c>
      <c r="AE44" s="16">
        <v>1</v>
      </c>
      <c r="AF44" s="16">
        <v>40</v>
      </c>
      <c r="AG44" s="16">
        <v>0</v>
      </c>
    </row>
    <row r="45" spans="1:33" x14ac:dyDescent="0.2">
      <c r="A45" s="16">
        <v>2</v>
      </c>
      <c r="B45" s="16" t="s">
        <v>39</v>
      </c>
      <c r="C45" s="16" t="s">
        <v>39</v>
      </c>
      <c r="D45" s="16">
        <v>5</v>
      </c>
      <c r="E45" s="16">
        <v>2</v>
      </c>
      <c r="F45" s="16" t="s">
        <v>22</v>
      </c>
      <c r="G45" s="16" t="s">
        <v>26</v>
      </c>
      <c r="H45" s="16">
        <v>55</v>
      </c>
      <c r="I45" s="16">
        <f t="shared" si="2"/>
        <v>21.7</v>
      </c>
      <c r="J45" s="16">
        <v>30.3</v>
      </c>
      <c r="K45" s="16">
        <f t="shared" si="0"/>
        <v>99.4</v>
      </c>
      <c r="L45" s="17">
        <v>16.899999999999999</v>
      </c>
      <c r="M45" s="18">
        <f>L45/0.3048</f>
        <v>55.446194225721776</v>
      </c>
      <c r="N45" s="29">
        <f t="shared" si="6"/>
        <v>0.44224422442244232</v>
      </c>
      <c r="O45" s="16">
        <v>5</v>
      </c>
      <c r="P45" s="17">
        <v>1</v>
      </c>
      <c r="Q45" s="17">
        <v>20</v>
      </c>
      <c r="R45" s="16">
        <f t="shared" si="1"/>
        <v>8</v>
      </c>
      <c r="S45" s="16" t="s">
        <v>50</v>
      </c>
      <c r="U45" s="16">
        <v>21.7</v>
      </c>
      <c r="V45" s="12">
        <v>4.5</v>
      </c>
      <c r="W45" s="16">
        <v>99.4</v>
      </c>
      <c r="X45" s="16">
        <v>55.446194225721776</v>
      </c>
      <c r="Y45" s="22">
        <v>0.44224422442244232</v>
      </c>
      <c r="Z45" s="23">
        <f t="shared" si="5"/>
        <v>44.224422442244233</v>
      </c>
      <c r="AA45" s="16" t="s">
        <v>39</v>
      </c>
      <c r="AB45" s="16" t="s">
        <v>71</v>
      </c>
      <c r="AC45" s="16">
        <v>2011</v>
      </c>
      <c r="AD45" s="16" t="s">
        <v>72</v>
      </c>
      <c r="AE45" s="16">
        <v>2</v>
      </c>
      <c r="AF45" s="16">
        <v>0</v>
      </c>
      <c r="AG45" s="16">
        <v>0</v>
      </c>
    </row>
    <row r="46" spans="1:33" x14ac:dyDescent="0.2">
      <c r="A46" s="16">
        <v>3</v>
      </c>
      <c r="B46" s="16" t="s">
        <v>39</v>
      </c>
      <c r="C46" s="16" t="s">
        <v>39</v>
      </c>
      <c r="D46" s="16">
        <v>5</v>
      </c>
      <c r="E46" s="16">
        <v>3</v>
      </c>
      <c r="F46" s="16" t="s">
        <v>22</v>
      </c>
      <c r="G46" s="16" t="s">
        <v>26</v>
      </c>
      <c r="H46" s="16">
        <v>51</v>
      </c>
      <c r="I46" s="16">
        <f t="shared" si="2"/>
        <v>20.100000000000001</v>
      </c>
      <c r="J46" s="16">
        <v>27.9</v>
      </c>
      <c r="K46" s="16">
        <f t="shared" si="0"/>
        <v>91.5</v>
      </c>
      <c r="L46" s="17">
        <v>18</v>
      </c>
      <c r="M46" s="18">
        <f t="shared" si="3"/>
        <v>59.055118110236215</v>
      </c>
      <c r="N46" s="29">
        <f t="shared" si="6"/>
        <v>0.35483870967741932</v>
      </c>
      <c r="O46" s="16">
        <v>4</v>
      </c>
      <c r="P46" s="17">
        <v>1</v>
      </c>
      <c r="Q46" s="17">
        <v>20</v>
      </c>
      <c r="R46" s="16">
        <f t="shared" si="1"/>
        <v>9</v>
      </c>
      <c r="S46" s="16" t="s">
        <v>50</v>
      </c>
      <c r="U46" s="16">
        <v>20.100000000000001</v>
      </c>
      <c r="V46" s="12">
        <v>4.5</v>
      </c>
      <c r="W46" s="16">
        <v>91.5</v>
      </c>
      <c r="X46" s="16">
        <v>59.055118110236215</v>
      </c>
      <c r="Y46" s="22">
        <v>0.35483870967741932</v>
      </c>
      <c r="Z46" s="23">
        <f t="shared" si="5"/>
        <v>35.483870967741929</v>
      </c>
      <c r="AA46" s="16" t="s">
        <v>39</v>
      </c>
      <c r="AB46" s="16" t="s">
        <v>71</v>
      </c>
      <c r="AC46" s="16">
        <v>2011</v>
      </c>
      <c r="AD46" s="16" t="s">
        <v>72</v>
      </c>
      <c r="AE46" s="16">
        <v>3</v>
      </c>
      <c r="AF46" s="16">
        <v>0</v>
      </c>
      <c r="AG46" s="16">
        <v>0</v>
      </c>
    </row>
    <row r="47" spans="1:33" x14ac:dyDescent="0.2">
      <c r="A47" s="16">
        <v>4</v>
      </c>
      <c r="B47" s="16" t="s">
        <v>39</v>
      </c>
      <c r="C47" s="16" t="s">
        <v>39</v>
      </c>
      <c r="D47" s="16">
        <v>5</v>
      </c>
      <c r="E47" s="16">
        <v>4</v>
      </c>
      <c r="F47" s="16" t="s">
        <v>22</v>
      </c>
      <c r="G47" s="16" t="s">
        <v>26</v>
      </c>
      <c r="H47" s="16">
        <v>57</v>
      </c>
      <c r="I47" s="16">
        <f t="shared" si="2"/>
        <v>22.4</v>
      </c>
      <c r="J47" s="16">
        <v>25</v>
      </c>
      <c r="K47" s="16">
        <f t="shared" si="0"/>
        <v>82</v>
      </c>
      <c r="L47" s="17">
        <v>12.5</v>
      </c>
      <c r="M47" s="18">
        <f t="shared" si="3"/>
        <v>41.01049868766404</v>
      </c>
      <c r="N47" s="29">
        <f t="shared" si="6"/>
        <v>0.5</v>
      </c>
      <c r="O47" s="16">
        <v>5</v>
      </c>
      <c r="P47" s="17">
        <v>1</v>
      </c>
      <c r="Q47" s="17">
        <v>20</v>
      </c>
      <c r="R47" s="16">
        <f t="shared" si="1"/>
        <v>7</v>
      </c>
      <c r="S47" s="16" t="s">
        <v>50</v>
      </c>
      <c r="U47" s="16">
        <v>22.4</v>
      </c>
      <c r="V47" s="12">
        <v>4.5</v>
      </c>
      <c r="W47" s="16">
        <v>82</v>
      </c>
      <c r="X47" s="16">
        <v>41.01049868766404</v>
      </c>
      <c r="Y47" s="22">
        <v>0.5</v>
      </c>
      <c r="Z47" s="16">
        <f t="shared" si="5"/>
        <v>50</v>
      </c>
      <c r="AA47" s="16" t="s">
        <v>39</v>
      </c>
      <c r="AB47" s="16" t="s">
        <v>71</v>
      </c>
      <c r="AC47" s="16">
        <v>2011</v>
      </c>
      <c r="AD47" s="16" t="s">
        <v>72</v>
      </c>
      <c r="AE47" s="16">
        <v>4</v>
      </c>
      <c r="AF47" s="16">
        <v>5</v>
      </c>
      <c r="AG47" s="16">
        <v>0</v>
      </c>
    </row>
    <row r="48" spans="1:33" x14ac:dyDescent="0.2">
      <c r="A48" s="16">
        <v>5</v>
      </c>
      <c r="B48" s="16" t="s">
        <v>39</v>
      </c>
      <c r="C48" s="16" t="s">
        <v>39</v>
      </c>
      <c r="D48" s="16">
        <v>5</v>
      </c>
      <c r="E48" s="16">
        <v>5</v>
      </c>
      <c r="F48" s="16" t="s">
        <v>22</v>
      </c>
      <c r="G48" s="16" t="s">
        <v>27</v>
      </c>
      <c r="H48" s="16">
        <v>59</v>
      </c>
      <c r="I48" s="16">
        <f t="shared" si="2"/>
        <v>23.2</v>
      </c>
      <c r="J48" s="16">
        <v>23.6</v>
      </c>
      <c r="K48" s="16">
        <f t="shared" si="0"/>
        <v>77.400000000000006</v>
      </c>
      <c r="L48" s="17">
        <v>1</v>
      </c>
      <c r="M48" s="18">
        <f t="shared" si="3"/>
        <v>3.280839895013123</v>
      </c>
      <c r="N48" s="29">
        <f t="shared" si="6"/>
        <v>0.9576271186440678</v>
      </c>
      <c r="O48" s="16">
        <v>9</v>
      </c>
      <c r="P48" s="17">
        <v>1</v>
      </c>
      <c r="Q48" s="17">
        <v>20</v>
      </c>
      <c r="R48" s="16">
        <f t="shared" si="1"/>
        <v>7</v>
      </c>
      <c r="S48" s="16" t="s">
        <v>50</v>
      </c>
      <c r="U48" s="16">
        <v>23.2</v>
      </c>
      <c r="V48" s="12">
        <v>4.5</v>
      </c>
      <c r="W48" s="16">
        <v>77.400000000000006</v>
      </c>
      <c r="X48" s="16">
        <v>3.280839895013123</v>
      </c>
      <c r="Y48" s="22">
        <v>0.9576271186440678</v>
      </c>
      <c r="Z48" s="23">
        <f t="shared" si="5"/>
        <v>95.762711864406782</v>
      </c>
      <c r="AA48" s="16" t="s">
        <v>39</v>
      </c>
      <c r="AB48" s="16" t="s">
        <v>71</v>
      </c>
      <c r="AC48" s="16">
        <v>2011</v>
      </c>
      <c r="AD48" s="16" t="s">
        <v>73</v>
      </c>
      <c r="AE48" s="16">
        <v>5</v>
      </c>
      <c r="AF48" s="16">
        <v>10</v>
      </c>
      <c r="AG48" s="16">
        <v>0</v>
      </c>
    </row>
    <row r="49" spans="1:33" x14ac:dyDescent="0.2">
      <c r="A49" s="16">
        <v>6</v>
      </c>
      <c r="B49" s="16" t="s">
        <v>39</v>
      </c>
      <c r="C49" s="16" t="s">
        <v>39</v>
      </c>
      <c r="D49" s="16">
        <v>5</v>
      </c>
      <c r="E49" s="16">
        <v>6</v>
      </c>
      <c r="F49" s="16" t="s">
        <v>21</v>
      </c>
      <c r="G49" s="16" t="s">
        <v>26</v>
      </c>
      <c r="H49" s="16">
        <v>58</v>
      </c>
      <c r="I49" s="16">
        <f t="shared" si="2"/>
        <v>22.8</v>
      </c>
      <c r="J49" s="16">
        <v>26.4</v>
      </c>
      <c r="K49" s="16">
        <f t="shared" si="0"/>
        <v>86.6</v>
      </c>
      <c r="M49" s="18" t="s">
        <v>35</v>
      </c>
      <c r="N49" s="6" t="s">
        <v>35</v>
      </c>
      <c r="P49" s="17">
        <v>9</v>
      </c>
      <c r="Q49" s="17">
        <v>20</v>
      </c>
      <c r="R49" s="16">
        <f t="shared" ref="R49:R80" si="7">ROUND(Q49/(0.005454*(I49^2)),0)</f>
        <v>7</v>
      </c>
      <c r="S49" s="16" t="s">
        <v>50</v>
      </c>
      <c r="U49" s="16">
        <v>22.8</v>
      </c>
      <c r="V49" s="12">
        <v>4.5</v>
      </c>
      <c r="W49" s="16">
        <v>86.6</v>
      </c>
      <c r="X49" s="16" t="s">
        <v>35</v>
      </c>
      <c r="Y49" s="22" t="s">
        <v>35</v>
      </c>
      <c r="Z49" s="23" t="s">
        <v>35</v>
      </c>
      <c r="AA49" s="16" t="s">
        <v>39</v>
      </c>
      <c r="AB49" s="16" t="s">
        <v>71</v>
      </c>
      <c r="AC49" s="16">
        <v>2011</v>
      </c>
      <c r="AD49" s="16" t="s">
        <v>72</v>
      </c>
      <c r="AE49" s="16">
        <v>6</v>
      </c>
      <c r="AG49" s="16" t="s">
        <v>35</v>
      </c>
    </row>
    <row r="50" spans="1:33" x14ac:dyDescent="0.2">
      <c r="A50" s="16">
        <v>7</v>
      </c>
      <c r="B50" s="16" t="s">
        <v>39</v>
      </c>
      <c r="C50" s="16" t="s">
        <v>39</v>
      </c>
      <c r="D50" s="16">
        <v>5</v>
      </c>
      <c r="E50" s="16">
        <v>7</v>
      </c>
      <c r="F50" s="16" t="s">
        <v>22</v>
      </c>
      <c r="G50" s="16" t="s">
        <v>26</v>
      </c>
      <c r="H50" s="16">
        <v>61.5</v>
      </c>
      <c r="I50" s="16">
        <f t="shared" si="2"/>
        <v>24.2</v>
      </c>
      <c r="J50" s="16">
        <v>13.2</v>
      </c>
      <c r="K50" s="16">
        <f t="shared" si="0"/>
        <v>43.3</v>
      </c>
      <c r="L50" s="17">
        <v>3.2</v>
      </c>
      <c r="M50" s="18">
        <f t="shared" si="3"/>
        <v>10.498687664041995</v>
      </c>
      <c r="N50" s="29">
        <f t="shared" si="6"/>
        <v>0.75757575757575757</v>
      </c>
      <c r="O50" s="16">
        <v>8</v>
      </c>
      <c r="P50" s="17">
        <v>1</v>
      </c>
      <c r="Q50" s="17">
        <v>20</v>
      </c>
      <c r="R50" s="16">
        <f t="shared" si="7"/>
        <v>6</v>
      </c>
      <c r="S50" s="16" t="s">
        <v>50</v>
      </c>
      <c r="U50" s="16">
        <v>24.2</v>
      </c>
      <c r="V50" s="12">
        <v>4.5</v>
      </c>
      <c r="W50" s="16">
        <v>43.3</v>
      </c>
      <c r="X50" s="16">
        <v>10.498687664041995</v>
      </c>
      <c r="Y50" s="22">
        <v>0.75757575757575757</v>
      </c>
      <c r="Z50" s="23">
        <f t="shared" si="5"/>
        <v>75.757575757575751</v>
      </c>
      <c r="AA50" s="16" t="s">
        <v>39</v>
      </c>
      <c r="AB50" s="16" t="s">
        <v>71</v>
      </c>
      <c r="AC50" s="16">
        <v>2011</v>
      </c>
      <c r="AD50" s="16" t="s">
        <v>72</v>
      </c>
      <c r="AE50" s="16">
        <v>7</v>
      </c>
      <c r="AF50" s="16">
        <v>0</v>
      </c>
      <c r="AG50" s="16">
        <v>0</v>
      </c>
    </row>
    <row r="51" spans="1:33" x14ac:dyDescent="0.2">
      <c r="A51" s="16">
        <v>8</v>
      </c>
      <c r="B51" s="16" t="s">
        <v>39</v>
      </c>
      <c r="C51" s="16" t="s">
        <v>39</v>
      </c>
      <c r="D51" s="16">
        <v>5</v>
      </c>
      <c r="E51" s="16">
        <v>8</v>
      </c>
      <c r="F51" s="16" t="s">
        <v>22</v>
      </c>
      <c r="G51" s="16" t="s">
        <v>26</v>
      </c>
      <c r="H51" s="16">
        <v>66</v>
      </c>
      <c r="I51" s="16">
        <f t="shared" si="2"/>
        <v>26</v>
      </c>
      <c r="J51" s="16">
        <v>21.6</v>
      </c>
      <c r="K51" s="16">
        <f t="shared" si="0"/>
        <v>70.900000000000006</v>
      </c>
      <c r="L51" s="17">
        <v>12.4</v>
      </c>
      <c r="M51" s="18">
        <f t="shared" si="3"/>
        <v>40.682414698162731</v>
      </c>
      <c r="N51" s="29">
        <f t="shared" si="6"/>
        <v>0.42592592592592593</v>
      </c>
      <c r="O51" s="16">
        <v>5</v>
      </c>
      <c r="P51" s="17">
        <v>1</v>
      </c>
      <c r="Q51" s="17">
        <v>20</v>
      </c>
      <c r="R51" s="16">
        <f t="shared" si="7"/>
        <v>5</v>
      </c>
      <c r="S51" s="16" t="s">
        <v>50</v>
      </c>
      <c r="U51" s="16">
        <v>26</v>
      </c>
      <c r="V51" s="12">
        <v>4.5</v>
      </c>
      <c r="W51" s="16">
        <v>70.900000000000006</v>
      </c>
      <c r="X51" s="16">
        <v>40.682414698162731</v>
      </c>
      <c r="Y51" s="22">
        <v>0.42592592592592593</v>
      </c>
      <c r="Z51" s="23">
        <f t="shared" si="5"/>
        <v>42.592592592592595</v>
      </c>
      <c r="AA51" s="16" t="s">
        <v>39</v>
      </c>
      <c r="AB51" s="16" t="s">
        <v>71</v>
      </c>
      <c r="AC51" s="16">
        <v>2011</v>
      </c>
      <c r="AD51" s="16" t="s">
        <v>72</v>
      </c>
      <c r="AE51" s="16">
        <v>8</v>
      </c>
      <c r="AF51" s="16">
        <v>15</v>
      </c>
      <c r="AG51" s="16">
        <v>0</v>
      </c>
    </row>
    <row r="52" spans="1:33" s="49" customFormat="1" x14ac:dyDescent="0.2">
      <c r="A52" s="49">
        <v>1</v>
      </c>
      <c r="B52" s="49" t="s">
        <v>40</v>
      </c>
      <c r="C52" s="49" t="s">
        <v>40</v>
      </c>
      <c r="D52" s="49">
        <v>6</v>
      </c>
      <c r="E52" s="49">
        <v>1</v>
      </c>
      <c r="F52" s="49" t="s">
        <v>22</v>
      </c>
      <c r="G52" s="49" t="s">
        <v>26</v>
      </c>
      <c r="H52" s="49">
        <v>135.5</v>
      </c>
      <c r="I52" s="49">
        <f t="shared" si="2"/>
        <v>53.3</v>
      </c>
      <c r="J52" s="49">
        <v>57.3</v>
      </c>
      <c r="K52" s="49">
        <f t="shared" si="0"/>
        <v>188</v>
      </c>
      <c r="L52" s="58">
        <v>23.7</v>
      </c>
      <c r="M52" s="60">
        <f t="shared" si="3"/>
        <v>77.755905511811022</v>
      </c>
      <c r="N52" s="61">
        <f t="shared" si="6"/>
        <v>0.58638743455497377</v>
      </c>
      <c r="O52" s="59">
        <v>6</v>
      </c>
      <c r="P52" s="50">
        <v>1</v>
      </c>
      <c r="Q52" s="49">
        <v>71.11</v>
      </c>
      <c r="R52" s="49">
        <f t="shared" si="7"/>
        <v>5</v>
      </c>
      <c r="S52" s="49" t="s">
        <v>50</v>
      </c>
      <c r="T52" s="49" t="s">
        <v>47</v>
      </c>
      <c r="U52" s="49">
        <v>53.3</v>
      </c>
      <c r="V52" s="53">
        <v>4.5</v>
      </c>
      <c r="W52" s="49">
        <v>188</v>
      </c>
      <c r="X52" s="49">
        <v>77.755905511811022</v>
      </c>
      <c r="Y52" s="54">
        <v>0.58638743455497377</v>
      </c>
      <c r="Z52" s="54">
        <f t="shared" si="5"/>
        <v>58.638743455497377</v>
      </c>
      <c r="AA52" s="49" t="s">
        <v>40</v>
      </c>
      <c r="AB52" s="49" t="s">
        <v>71</v>
      </c>
      <c r="AC52" s="49">
        <v>2011</v>
      </c>
      <c r="AD52" s="49" t="s">
        <v>72</v>
      </c>
      <c r="AE52" s="49">
        <v>1</v>
      </c>
      <c r="AF52" s="16">
        <v>80</v>
      </c>
      <c r="AG52" s="49">
        <v>0</v>
      </c>
    </row>
    <row r="53" spans="1:33" s="49" customFormat="1" x14ac:dyDescent="0.2">
      <c r="A53" s="49">
        <v>2</v>
      </c>
      <c r="B53" s="49" t="s">
        <v>40</v>
      </c>
      <c r="C53" s="49" t="s">
        <v>40</v>
      </c>
      <c r="D53" s="49">
        <v>6</v>
      </c>
      <c r="E53" s="49">
        <v>2</v>
      </c>
      <c r="F53" s="49" t="s">
        <v>22</v>
      </c>
      <c r="G53" s="49" t="s">
        <v>26</v>
      </c>
      <c r="H53" s="49">
        <v>56.5</v>
      </c>
      <c r="I53" s="49">
        <f t="shared" si="2"/>
        <v>22.2</v>
      </c>
      <c r="J53" s="49">
        <v>52.4</v>
      </c>
      <c r="K53" s="49">
        <f t="shared" si="0"/>
        <v>171.9</v>
      </c>
      <c r="L53" s="50">
        <v>21.4</v>
      </c>
      <c r="M53" s="51">
        <f t="shared" si="3"/>
        <v>70.209973753280835</v>
      </c>
      <c r="N53" s="52">
        <f t="shared" si="6"/>
        <v>0.59160305343511455</v>
      </c>
      <c r="O53" s="49">
        <v>6</v>
      </c>
      <c r="P53" s="50">
        <v>1</v>
      </c>
      <c r="Q53" s="49">
        <v>71.11</v>
      </c>
      <c r="R53" s="49">
        <f t="shared" si="7"/>
        <v>26</v>
      </c>
      <c r="S53" s="49" t="s">
        <v>50</v>
      </c>
      <c r="T53" s="49" t="s">
        <v>87</v>
      </c>
      <c r="U53" s="49">
        <v>22.2</v>
      </c>
      <c r="V53" s="53">
        <v>4.5</v>
      </c>
      <c r="W53" s="49">
        <v>171.9</v>
      </c>
      <c r="X53" s="49">
        <v>70.209973753280835</v>
      </c>
      <c r="Y53" s="54">
        <v>0.59160305343511455</v>
      </c>
      <c r="Z53" s="54">
        <f t="shared" si="5"/>
        <v>59.160305343511453</v>
      </c>
      <c r="AA53" s="49" t="s">
        <v>40</v>
      </c>
      <c r="AB53" s="49" t="s">
        <v>71</v>
      </c>
      <c r="AC53" s="49">
        <v>2011</v>
      </c>
      <c r="AD53" s="49" t="s">
        <v>72</v>
      </c>
      <c r="AE53" s="49">
        <v>2</v>
      </c>
      <c r="AF53" s="16">
        <v>90</v>
      </c>
      <c r="AG53" s="49">
        <v>0</v>
      </c>
    </row>
    <row r="54" spans="1:33" s="49" customFormat="1" x14ac:dyDescent="0.2">
      <c r="A54" s="49">
        <v>3</v>
      </c>
      <c r="B54" s="49" t="s">
        <v>40</v>
      </c>
      <c r="C54" s="49" t="s">
        <v>40</v>
      </c>
      <c r="D54" s="49">
        <v>6</v>
      </c>
      <c r="E54" s="49">
        <v>3</v>
      </c>
      <c r="F54" s="49" t="s">
        <v>21</v>
      </c>
      <c r="G54" s="49" t="s">
        <v>26</v>
      </c>
      <c r="H54" s="49">
        <v>33</v>
      </c>
      <c r="I54" s="49">
        <f t="shared" si="2"/>
        <v>13</v>
      </c>
      <c r="J54" s="59">
        <v>24.6</v>
      </c>
      <c r="K54" s="59">
        <f t="shared" si="0"/>
        <v>80.7</v>
      </c>
      <c r="M54" s="51" t="s">
        <v>35</v>
      </c>
      <c r="N54" s="55" t="s">
        <v>35</v>
      </c>
      <c r="P54" s="50">
        <v>9</v>
      </c>
      <c r="Q54" s="49">
        <v>71.11</v>
      </c>
      <c r="R54" s="49">
        <f t="shared" si="7"/>
        <v>77</v>
      </c>
      <c r="S54" s="49" t="s">
        <v>50</v>
      </c>
      <c r="T54" s="49" t="s">
        <v>46</v>
      </c>
      <c r="U54" s="49">
        <v>13</v>
      </c>
      <c r="V54" s="53">
        <v>4.5</v>
      </c>
      <c r="W54" s="49">
        <v>80.7</v>
      </c>
      <c r="X54" s="49" t="s">
        <v>35</v>
      </c>
      <c r="Y54" s="54" t="s">
        <v>35</v>
      </c>
      <c r="Z54" s="54" t="s">
        <v>35</v>
      </c>
      <c r="AA54" s="49" t="s">
        <v>40</v>
      </c>
      <c r="AB54" s="49" t="s">
        <v>71</v>
      </c>
      <c r="AC54" s="49">
        <v>2011</v>
      </c>
      <c r="AD54" s="49" t="s">
        <v>72</v>
      </c>
      <c r="AE54" s="49">
        <v>3</v>
      </c>
      <c r="AF54" s="16"/>
      <c r="AG54" s="16"/>
    </row>
    <row r="55" spans="1:33" s="49" customFormat="1" x14ac:dyDescent="0.2">
      <c r="A55" s="49">
        <v>4</v>
      </c>
      <c r="B55" s="49" t="s">
        <v>40</v>
      </c>
      <c r="C55" s="49" t="s">
        <v>40</v>
      </c>
      <c r="D55" s="49">
        <v>6</v>
      </c>
      <c r="E55" s="49">
        <v>4</v>
      </c>
      <c r="F55" s="49" t="s">
        <v>22</v>
      </c>
      <c r="G55" s="49" t="s">
        <v>26</v>
      </c>
      <c r="H55" s="49">
        <v>56</v>
      </c>
      <c r="I55" s="49">
        <f t="shared" si="2"/>
        <v>22</v>
      </c>
      <c r="J55" s="59">
        <v>34.6</v>
      </c>
      <c r="K55" s="59">
        <f t="shared" si="0"/>
        <v>113.5</v>
      </c>
      <c r="L55" s="58">
        <v>18</v>
      </c>
      <c r="M55" s="60">
        <f t="shared" si="3"/>
        <v>59.055118110236215</v>
      </c>
      <c r="N55" s="61">
        <f t="shared" si="6"/>
        <v>0.47976878612716767</v>
      </c>
      <c r="O55" s="59">
        <v>5</v>
      </c>
      <c r="P55" s="50">
        <v>1</v>
      </c>
      <c r="Q55" s="49">
        <v>71.11</v>
      </c>
      <c r="R55" s="49">
        <f t="shared" si="7"/>
        <v>27</v>
      </c>
      <c r="S55" s="49" t="s">
        <v>50</v>
      </c>
      <c r="T55" s="49" t="s">
        <v>46</v>
      </c>
      <c r="U55" s="49">
        <v>22</v>
      </c>
      <c r="V55" s="53">
        <v>4.5</v>
      </c>
      <c r="W55" s="49">
        <v>113.5</v>
      </c>
      <c r="X55" s="49">
        <v>59.055118110236215</v>
      </c>
      <c r="Y55" s="54">
        <v>0.47976878612716767</v>
      </c>
      <c r="Z55" s="54">
        <f t="shared" si="5"/>
        <v>47.976878612716767</v>
      </c>
      <c r="AA55" s="49" t="s">
        <v>40</v>
      </c>
      <c r="AB55" s="49" t="s">
        <v>71</v>
      </c>
      <c r="AC55" s="49">
        <v>2011</v>
      </c>
      <c r="AD55" s="49" t="s">
        <v>72</v>
      </c>
      <c r="AE55" s="49">
        <v>4</v>
      </c>
      <c r="AF55" s="16">
        <v>90</v>
      </c>
      <c r="AG55" s="49">
        <v>0</v>
      </c>
    </row>
    <row r="56" spans="1:33" s="49" customFormat="1" x14ac:dyDescent="0.2">
      <c r="A56" s="49">
        <v>5</v>
      </c>
      <c r="B56" s="49" t="s">
        <v>40</v>
      </c>
      <c r="C56" s="49" t="s">
        <v>40</v>
      </c>
      <c r="D56" s="49">
        <v>6</v>
      </c>
      <c r="E56" s="49">
        <v>5</v>
      </c>
      <c r="F56" s="49" t="s">
        <v>22</v>
      </c>
      <c r="G56" s="49" t="s">
        <v>26</v>
      </c>
      <c r="H56" s="49">
        <v>107</v>
      </c>
      <c r="I56" s="49">
        <f t="shared" si="2"/>
        <v>42.1</v>
      </c>
      <c r="J56" s="49">
        <v>56.7</v>
      </c>
      <c r="K56" s="49">
        <f t="shared" si="0"/>
        <v>186</v>
      </c>
      <c r="L56" s="50">
        <v>38</v>
      </c>
      <c r="M56" s="51">
        <f t="shared" si="3"/>
        <v>124.67191601049868</v>
      </c>
      <c r="N56" s="52">
        <f t="shared" si="6"/>
        <v>0.32980599647266318</v>
      </c>
      <c r="O56" s="49">
        <v>4</v>
      </c>
      <c r="P56" s="50">
        <v>1</v>
      </c>
      <c r="Q56" s="49">
        <v>71.11</v>
      </c>
      <c r="R56" s="49">
        <f t="shared" si="7"/>
        <v>7</v>
      </c>
      <c r="S56" s="49" t="s">
        <v>50</v>
      </c>
      <c r="T56" s="49" t="s">
        <v>46</v>
      </c>
      <c r="U56" s="49">
        <v>42.1</v>
      </c>
      <c r="V56" s="53">
        <v>4.5</v>
      </c>
      <c r="W56" s="49">
        <v>186</v>
      </c>
      <c r="X56" s="49">
        <v>124.67191601049868</v>
      </c>
      <c r="Y56" s="54">
        <v>0.32980599647266318</v>
      </c>
      <c r="Z56" s="54">
        <f>Y56*100</f>
        <v>32.980599647266317</v>
      </c>
      <c r="AA56" s="49" t="s">
        <v>40</v>
      </c>
      <c r="AB56" s="49" t="s">
        <v>71</v>
      </c>
      <c r="AC56" s="49">
        <v>2011</v>
      </c>
      <c r="AD56" s="49" t="s">
        <v>72</v>
      </c>
      <c r="AE56" s="49">
        <v>5</v>
      </c>
      <c r="AF56" s="16">
        <v>60</v>
      </c>
      <c r="AG56" s="49">
        <v>0</v>
      </c>
    </row>
    <row r="57" spans="1:33" s="49" customFormat="1" x14ac:dyDescent="0.2">
      <c r="A57" s="49">
        <v>6</v>
      </c>
      <c r="B57" s="49" t="s">
        <v>40</v>
      </c>
      <c r="C57" s="49" t="s">
        <v>40</v>
      </c>
      <c r="D57" s="49">
        <v>6</v>
      </c>
      <c r="E57" s="49">
        <v>6</v>
      </c>
      <c r="F57" s="49" t="s">
        <v>22</v>
      </c>
      <c r="G57" s="49" t="s">
        <v>26</v>
      </c>
      <c r="H57" s="49">
        <v>39</v>
      </c>
      <c r="I57" s="49">
        <f t="shared" si="2"/>
        <v>15.4</v>
      </c>
      <c r="J57" s="59">
        <v>29.3</v>
      </c>
      <c r="K57" s="59">
        <f t="shared" si="0"/>
        <v>96.1</v>
      </c>
      <c r="L57" s="58">
        <v>18</v>
      </c>
      <c r="M57" s="60">
        <f t="shared" si="3"/>
        <v>59.055118110236215</v>
      </c>
      <c r="N57" s="61">
        <f t="shared" si="6"/>
        <v>0.38566552901023893</v>
      </c>
      <c r="O57" s="59">
        <v>4</v>
      </c>
      <c r="P57" s="50">
        <v>1</v>
      </c>
      <c r="Q57" s="49">
        <v>71.11</v>
      </c>
      <c r="R57" s="49">
        <f t="shared" si="7"/>
        <v>55</v>
      </c>
      <c r="S57" s="49" t="s">
        <v>50</v>
      </c>
      <c r="T57" s="49" t="s">
        <v>46</v>
      </c>
      <c r="U57" s="49">
        <v>15.4</v>
      </c>
      <c r="V57" s="53">
        <v>4.5</v>
      </c>
      <c r="W57" s="49">
        <v>96.1</v>
      </c>
      <c r="X57" s="49">
        <v>59.055118110236215</v>
      </c>
      <c r="Y57" s="54">
        <v>0.38566552901023893</v>
      </c>
      <c r="Z57" s="54">
        <f t="shared" si="5"/>
        <v>38.56655290102389</v>
      </c>
      <c r="AA57" s="49" t="s">
        <v>40</v>
      </c>
      <c r="AB57" s="49" t="s">
        <v>71</v>
      </c>
      <c r="AC57" s="49">
        <v>2011</v>
      </c>
      <c r="AD57" s="49" t="s">
        <v>72</v>
      </c>
      <c r="AE57" s="49">
        <v>6</v>
      </c>
      <c r="AF57" s="16">
        <v>90</v>
      </c>
      <c r="AG57" s="49">
        <v>0</v>
      </c>
    </row>
    <row r="58" spans="1:33" s="49" customFormat="1" x14ac:dyDescent="0.2">
      <c r="A58" s="49">
        <v>7</v>
      </c>
      <c r="B58" s="49" t="s">
        <v>40</v>
      </c>
      <c r="C58" s="49" t="s">
        <v>40</v>
      </c>
      <c r="D58" s="49">
        <v>6</v>
      </c>
      <c r="E58" s="49">
        <v>7</v>
      </c>
      <c r="F58" s="49" t="s">
        <v>22</v>
      </c>
      <c r="G58" s="49" t="s">
        <v>26</v>
      </c>
      <c r="H58" s="49">
        <v>54</v>
      </c>
      <c r="I58" s="49">
        <f t="shared" si="2"/>
        <v>21.3</v>
      </c>
      <c r="J58" s="59">
        <v>30</v>
      </c>
      <c r="K58" s="59">
        <f t="shared" si="0"/>
        <v>98.4</v>
      </c>
      <c r="L58" s="58">
        <v>16.100000000000001</v>
      </c>
      <c r="M58" s="60">
        <f t="shared" si="3"/>
        <v>52.821522309711291</v>
      </c>
      <c r="N58" s="61">
        <f t="shared" si="6"/>
        <v>0.46333333333333326</v>
      </c>
      <c r="O58" s="59">
        <v>5</v>
      </c>
      <c r="P58" s="50">
        <v>1</v>
      </c>
      <c r="Q58" s="49">
        <v>71.11</v>
      </c>
      <c r="R58" s="49">
        <f t="shared" si="7"/>
        <v>29</v>
      </c>
      <c r="S58" s="49" t="s">
        <v>50</v>
      </c>
      <c r="T58" s="49" t="s">
        <v>46</v>
      </c>
      <c r="U58" s="49">
        <v>21.3</v>
      </c>
      <c r="V58" s="53">
        <v>4.5</v>
      </c>
      <c r="W58" s="49">
        <v>98.4</v>
      </c>
      <c r="X58" s="49">
        <v>52.821522309711291</v>
      </c>
      <c r="Y58" s="54">
        <v>0.46333333333333326</v>
      </c>
      <c r="Z58" s="54">
        <f t="shared" si="5"/>
        <v>46.333333333333329</v>
      </c>
      <c r="AA58" s="49" t="s">
        <v>40</v>
      </c>
      <c r="AB58" s="49" t="s">
        <v>71</v>
      </c>
      <c r="AC58" s="49">
        <v>2011</v>
      </c>
      <c r="AD58" s="49" t="s">
        <v>72</v>
      </c>
      <c r="AE58" s="49">
        <v>7</v>
      </c>
      <c r="AF58" s="16">
        <v>99</v>
      </c>
      <c r="AG58" s="49">
        <v>0</v>
      </c>
    </row>
    <row r="59" spans="1:33" s="49" customFormat="1" x14ac:dyDescent="0.2">
      <c r="A59" s="49">
        <v>8</v>
      </c>
      <c r="B59" s="49" t="s">
        <v>40</v>
      </c>
      <c r="C59" s="49" t="s">
        <v>40</v>
      </c>
      <c r="D59" s="49">
        <v>6</v>
      </c>
      <c r="E59" s="49">
        <v>8</v>
      </c>
      <c r="F59" s="49" t="s">
        <v>22</v>
      </c>
      <c r="G59" s="49" t="s">
        <v>26</v>
      </c>
      <c r="H59" s="49">
        <v>112</v>
      </c>
      <c r="I59" s="49">
        <f t="shared" si="2"/>
        <v>44.1</v>
      </c>
      <c r="J59" s="49">
        <v>59.6</v>
      </c>
      <c r="K59" s="49">
        <f t="shared" si="0"/>
        <v>195.5</v>
      </c>
      <c r="L59" s="50">
        <v>50.7</v>
      </c>
      <c r="M59" s="51">
        <f t="shared" si="3"/>
        <v>166.33858267716536</v>
      </c>
      <c r="N59" s="52">
        <f t="shared" si="6"/>
        <v>0.14932885906040266</v>
      </c>
      <c r="O59" s="49">
        <v>2</v>
      </c>
      <c r="P59" s="50">
        <v>1</v>
      </c>
      <c r="Q59" s="49">
        <v>71.11</v>
      </c>
      <c r="R59" s="49">
        <f t="shared" si="7"/>
        <v>7</v>
      </c>
      <c r="S59" s="49" t="s">
        <v>50</v>
      </c>
      <c r="T59" s="49" t="s">
        <v>46</v>
      </c>
      <c r="U59" s="49">
        <v>44.1</v>
      </c>
      <c r="V59" s="53">
        <v>4.5</v>
      </c>
      <c r="W59" s="49">
        <v>195.5</v>
      </c>
      <c r="X59" s="49">
        <v>166.33858267716536</v>
      </c>
      <c r="Y59" s="54">
        <v>0.14932885906040266</v>
      </c>
      <c r="Z59" s="54">
        <f t="shared" si="5"/>
        <v>14.932885906040266</v>
      </c>
      <c r="AA59" s="49" t="s">
        <v>40</v>
      </c>
      <c r="AB59" s="49" t="s">
        <v>71</v>
      </c>
      <c r="AC59" s="49">
        <v>2011</v>
      </c>
      <c r="AD59" s="49" t="s">
        <v>72</v>
      </c>
      <c r="AE59" s="49">
        <v>8</v>
      </c>
      <c r="AF59" s="16">
        <v>70</v>
      </c>
      <c r="AG59" s="49">
        <v>0</v>
      </c>
    </row>
    <row r="60" spans="1:33" s="49" customFormat="1" x14ac:dyDescent="0.2">
      <c r="A60" s="49">
        <v>9</v>
      </c>
      <c r="B60" s="49" t="s">
        <v>40</v>
      </c>
      <c r="C60" s="49" t="s">
        <v>40</v>
      </c>
      <c r="D60" s="49">
        <v>6</v>
      </c>
      <c r="E60" s="49">
        <v>9</v>
      </c>
      <c r="F60" s="49" t="s">
        <v>21</v>
      </c>
      <c r="G60" s="49" t="s">
        <v>26</v>
      </c>
      <c r="H60" s="49">
        <v>14.5</v>
      </c>
      <c r="I60" s="49">
        <f t="shared" si="2"/>
        <v>5.7</v>
      </c>
      <c r="J60" s="49">
        <v>26.2</v>
      </c>
      <c r="K60" s="49">
        <f t="shared" si="0"/>
        <v>86</v>
      </c>
      <c r="M60" s="51" t="s">
        <v>35</v>
      </c>
      <c r="N60" s="56" t="s">
        <v>35</v>
      </c>
      <c r="P60" s="50">
        <v>9</v>
      </c>
      <c r="Q60" s="49">
        <v>5</v>
      </c>
      <c r="R60" s="59">
        <f t="shared" si="7"/>
        <v>28</v>
      </c>
      <c r="S60" s="59" t="s">
        <v>51</v>
      </c>
      <c r="U60" s="49">
        <v>5.7</v>
      </c>
      <c r="V60" s="57">
        <v>4.5</v>
      </c>
      <c r="W60" s="49">
        <v>86</v>
      </c>
      <c r="X60" s="49" t="s">
        <v>35</v>
      </c>
      <c r="Y60" s="54" t="s">
        <v>35</v>
      </c>
      <c r="Z60" s="54" t="s">
        <v>35</v>
      </c>
      <c r="AA60" s="49" t="s">
        <v>40</v>
      </c>
      <c r="AB60" s="49" t="s">
        <v>71</v>
      </c>
      <c r="AC60" s="49">
        <v>2011</v>
      </c>
      <c r="AD60" s="49" t="s">
        <v>72</v>
      </c>
      <c r="AE60" s="49">
        <v>9</v>
      </c>
      <c r="AF60" s="24"/>
      <c r="AG60" s="24"/>
    </row>
    <row r="61" spans="1:33" x14ac:dyDescent="0.2">
      <c r="A61" s="16">
        <v>1</v>
      </c>
      <c r="B61" s="16" t="s">
        <v>41</v>
      </c>
      <c r="C61" s="16" t="s">
        <v>41</v>
      </c>
      <c r="D61" s="16">
        <v>8</v>
      </c>
      <c r="E61" s="16">
        <v>1</v>
      </c>
      <c r="F61" s="16" t="s">
        <v>21</v>
      </c>
      <c r="G61" s="16" t="s">
        <v>26</v>
      </c>
      <c r="H61" s="16">
        <v>30</v>
      </c>
      <c r="I61" s="16">
        <f t="shared" si="2"/>
        <v>11.8</v>
      </c>
      <c r="J61" s="16">
        <v>7.4</v>
      </c>
      <c r="K61" s="16">
        <f t="shared" si="0"/>
        <v>24.3</v>
      </c>
      <c r="M61" s="18" t="s">
        <v>35</v>
      </c>
      <c r="N61" s="6" t="s">
        <v>35</v>
      </c>
      <c r="P61" s="17">
        <v>9</v>
      </c>
      <c r="Q61" s="16">
        <v>40</v>
      </c>
      <c r="R61" s="16">
        <f t="shared" si="7"/>
        <v>53</v>
      </c>
      <c r="S61" s="16" t="s">
        <v>50</v>
      </c>
      <c r="U61" s="16">
        <v>11.8</v>
      </c>
      <c r="V61" s="12">
        <v>4.5</v>
      </c>
      <c r="W61" s="16">
        <v>24.3</v>
      </c>
      <c r="X61" s="16" t="s">
        <v>35</v>
      </c>
      <c r="Y61" s="22" t="s">
        <v>35</v>
      </c>
      <c r="Z61" s="23" t="s">
        <v>35</v>
      </c>
      <c r="AA61" s="16" t="s">
        <v>41</v>
      </c>
      <c r="AB61" s="16" t="s">
        <v>71</v>
      </c>
      <c r="AC61" s="16">
        <v>2011</v>
      </c>
      <c r="AD61" s="16" t="s">
        <v>72</v>
      </c>
      <c r="AE61" s="16">
        <v>1</v>
      </c>
    </row>
    <row r="62" spans="1:33" x14ac:dyDescent="0.2">
      <c r="A62" s="16">
        <v>2</v>
      </c>
      <c r="B62" s="16" t="s">
        <v>41</v>
      </c>
      <c r="C62" s="16" t="s">
        <v>41</v>
      </c>
      <c r="D62" s="16">
        <v>8</v>
      </c>
      <c r="E62" s="16">
        <v>2</v>
      </c>
      <c r="F62" s="16" t="s">
        <v>22</v>
      </c>
      <c r="G62" s="16" t="s">
        <v>26</v>
      </c>
      <c r="H62" s="16">
        <v>60.5</v>
      </c>
      <c r="I62" s="16">
        <f t="shared" si="2"/>
        <v>23.8</v>
      </c>
      <c r="J62" s="16">
        <v>35.200000000000003</v>
      </c>
      <c r="K62" s="16">
        <f t="shared" si="0"/>
        <v>115.5</v>
      </c>
      <c r="L62" s="17">
        <v>8.4</v>
      </c>
      <c r="M62" s="18">
        <f t="shared" si="3"/>
        <v>27.559055118110237</v>
      </c>
      <c r="N62" s="29">
        <f t="shared" si="6"/>
        <v>0.76136363636363646</v>
      </c>
      <c r="O62" s="16">
        <v>8</v>
      </c>
      <c r="P62" s="17">
        <v>1</v>
      </c>
      <c r="Q62" s="16">
        <v>40</v>
      </c>
      <c r="R62" s="16">
        <f t="shared" si="7"/>
        <v>13</v>
      </c>
      <c r="S62" s="16" t="s">
        <v>50</v>
      </c>
      <c r="U62" s="16">
        <v>23.8</v>
      </c>
      <c r="V62" s="12">
        <v>4.5</v>
      </c>
      <c r="W62" s="16">
        <v>115.5</v>
      </c>
      <c r="X62" s="16">
        <v>27.559055118110237</v>
      </c>
      <c r="Y62" s="22">
        <v>0.76136363636363646</v>
      </c>
      <c r="Z62" s="23">
        <f t="shared" si="5"/>
        <v>76.13636363636364</v>
      </c>
      <c r="AA62" s="16" t="s">
        <v>41</v>
      </c>
      <c r="AB62" s="16" t="s">
        <v>71</v>
      </c>
      <c r="AC62" s="16">
        <v>2011</v>
      </c>
      <c r="AD62" s="16" t="s">
        <v>72</v>
      </c>
      <c r="AE62" s="16">
        <v>2</v>
      </c>
      <c r="AF62" s="16">
        <v>100</v>
      </c>
      <c r="AG62" s="49">
        <v>0</v>
      </c>
    </row>
    <row r="63" spans="1:33" x14ac:dyDescent="0.2">
      <c r="A63" s="16">
        <v>3</v>
      </c>
      <c r="B63" s="16" t="s">
        <v>41</v>
      </c>
      <c r="C63" s="16" t="s">
        <v>41</v>
      </c>
      <c r="D63" s="16">
        <v>8</v>
      </c>
      <c r="E63" s="16">
        <v>3</v>
      </c>
      <c r="F63" s="16" t="s">
        <v>22</v>
      </c>
      <c r="G63" s="16" t="s">
        <v>26</v>
      </c>
      <c r="H63" s="16">
        <v>44</v>
      </c>
      <c r="I63" s="16">
        <f t="shared" si="2"/>
        <v>17.3</v>
      </c>
      <c r="J63" s="16">
        <v>24.8</v>
      </c>
      <c r="K63" s="16">
        <f t="shared" si="0"/>
        <v>81.400000000000006</v>
      </c>
      <c r="L63" s="17">
        <v>16</v>
      </c>
      <c r="M63" s="18">
        <f t="shared" si="3"/>
        <v>52.493438320209968</v>
      </c>
      <c r="N63" s="29">
        <f t="shared" si="6"/>
        <v>0.35483870967741937</v>
      </c>
      <c r="O63" s="16">
        <v>4</v>
      </c>
      <c r="P63" s="17">
        <v>1</v>
      </c>
      <c r="Q63" s="16">
        <v>40</v>
      </c>
      <c r="R63" s="16">
        <f t="shared" si="7"/>
        <v>25</v>
      </c>
      <c r="S63" s="16" t="s">
        <v>50</v>
      </c>
      <c r="U63" s="16">
        <v>17.3</v>
      </c>
      <c r="V63" s="12">
        <v>4.5</v>
      </c>
      <c r="W63" s="16">
        <v>81.400000000000006</v>
      </c>
      <c r="X63" s="16">
        <v>52.493438320209968</v>
      </c>
      <c r="Y63" s="22">
        <v>0.35483870967741937</v>
      </c>
      <c r="Z63" s="23">
        <f t="shared" si="5"/>
        <v>35.483870967741936</v>
      </c>
      <c r="AA63" s="16" t="s">
        <v>41</v>
      </c>
      <c r="AB63" s="16" t="s">
        <v>71</v>
      </c>
      <c r="AC63" s="16">
        <v>2011</v>
      </c>
      <c r="AD63" s="16" t="s">
        <v>72</v>
      </c>
      <c r="AE63" s="16">
        <v>3</v>
      </c>
      <c r="AF63" s="16">
        <v>100</v>
      </c>
      <c r="AG63" s="49">
        <v>0</v>
      </c>
    </row>
    <row r="64" spans="1:33" x14ac:dyDescent="0.2">
      <c r="A64" s="16">
        <v>4</v>
      </c>
      <c r="B64" s="16" t="s">
        <v>41</v>
      </c>
      <c r="C64" s="16" t="s">
        <v>41</v>
      </c>
      <c r="D64" s="16">
        <v>8</v>
      </c>
      <c r="E64" s="16">
        <v>4</v>
      </c>
      <c r="F64" s="16" t="s">
        <v>21</v>
      </c>
      <c r="G64" s="16" t="s">
        <v>26</v>
      </c>
      <c r="H64" s="16">
        <v>36</v>
      </c>
      <c r="I64" s="16">
        <f t="shared" si="2"/>
        <v>14.2</v>
      </c>
      <c r="J64" s="16">
        <v>22</v>
      </c>
      <c r="K64" s="16">
        <f t="shared" si="0"/>
        <v>72.2</v>
      </c>
      <c r="M64" s="18" t="s">
        <v>35</v>
      </c>
      <c r="N64" s="6" t="s">
        <v>35</v>
      </c>
      <c r="P64" s="17">
        <v>9</v>
      </c>
      <c r="Q64" s="16">
        <v>40</v>
      </c>
      <c r="R64" s="16">
        <f t="shared" si="7"/>
        <v>36</v>
      </c>
      <c r="S64" s="16" t="s">
        <v>50</v>
      </c>
      <c r="U64" s="16">
        <v>14.2</v>
      </c>
      <c r="V64" s="12">
        <v>4.5</v>
      </c>
      <c r="W64" s="16">
        <v>72.2</v>
      </c>
      <c r="X64" s="16" t="s">
        <v>35</v>
      </c>
      <c r="Y64" s="22" t="s">
        <v>35</v>
      </c>
      <c r="Z64" s="23" t="s">
        <v>35</v>
      </c>
      <c r="AA64" s="16" t="s">
        <v>41</v>
      </c>
      <c r="AB64" s="16" t="s">
        <v>71</v>
      </c>
      <c r="AC64" s="16">
        <v>2011</v>
      </c>
      <c r="AD64" s="16" t="s">
        <v>72</v>
      </c>
      <c r="AE64" s="16">
        <v>4</v>
      </c>
    </row>
    <row r="65" spans="1:33" x14ac:dyDescent="0.2">
      <c r="A65" s="16">
        <v>5</v>
      </c>
      <c r="B65" s="16" t="s">
        <v>41</v>
      </c>
      <c r="C65" s="16" t="s">
        <v>41</v>
      </c>
      <c r="D65" s="16">
        <v>8</v>
      </c>
      <c r="E65" s="16">
        <v>5</v>
      </c>
      <c r="F65" s="16" t="s">
        <v>22</v>
      </c>
      <c r="G65" s="16" t="s">
        <v>27</v>
      </c>
      <c r="H65" s="16">
        <v>82</v>
      </c>
      <c r="I65" s="16">
        <f t="shared" si="2"/>
        <v>32.299999999999997</v>
      </c>
      <c r="J65" s="16">
        <v>35</v>
      </c>
      <c r="K65" s="16">
        <f t="shared" si="0"/>
        <v>114.8</v>
      </c>
      <c r="L65" s="17">
        <v>0.2</v>
      </c>
      <c r="M65" s="18">
        <f t="shared" si="3"/>
        <v>0.65616797900262469</v>
      </c>
      <c r="N65" s="29">
        <f t="shared" si="6"/>
        <v>0.99428571428571422</v>
      </c>
      <c r="O65" s="16">
        <v>9</v>
      </c>
      <c r="P65" s="17">
        <v>1</v>
      </c>
      <c r="Q65" s="16">
        <v>40</v>
      </c>
      <c r="R65" s="16">
        <f t="shared" si="7"/>
        <v>7</v>
      </c>
      <c r="S65" s="16" t="s">
        <v>50</v>
      </c>
      <c r="U65" s="16">
        <v>32.299999999999997</v>
      </c>
      <c r="V65" s="12">
        <v>4.5</v>
      </c>
      <c r="W65" s="16">
        <v>114.8</v>
      </c>
      <c r="X65" s="16">
        <v>0.65616797900262469</v>
      </c>
      <c r="Y65" s="22">
        <v>0.99428571428571422</v>
      </c>
      <c r="Z65" s="23">
        <f t="shared" si="5"/>
        <v>99.428571428571416</v>
      </c>
      <c r="AA65" s="16" t="s">
        <v>41</v>
      </c>
      <c r="AB65" s="16" t="s">
        <v>71</v>
      </c>
      <c r="AC65" s="16">
        <v>2011</v>
      </c>
      <c r="AD65" s="16" t="s">
        <v>73</v>
      </c>
      <c r="AE65" s="16">
        <v>5</v>
      </c>
      <c r="AF65" s="16">
        <v>55</v>
      </c>
      <c r="AG65" s="16">
        <v>1</v>
      </c>
    </row>
    <row r="66" spans="1:33" x14ac:dyDescent="0.2">
      <c r="A66" s="16">
        <v>6</v>
      </c>
      <c r="B66" s="16" t="s">
        <v>41</v>
      </c>
      <c r="C66" s="16" t="s">
        <v>41</v>
      </c>
      <c r="D66" s="16">
        <v>8</v>
      </c>
      <c r="E66" s="16">
        <v>6</v>
      </c>
      <c r="F66" s="16" t="s">
        <v>22</v>
      </c>
      <c r="G66" s="16" t="s">
        <v>26</v>
      </c>
      <c r="H66" s="16">
        <v>121</v>
      </c>
      <c r="I66" s="16">
        <f t="shared" si="2"/>
        <v>47.6</v>
      </c>
      <c r="J66" s="16">
        <v>49</v>
      </c>
      <c r="K66" s="16">
        <f t="shared" si="0"/>
        <v>160.80000000000001</v>
      </c>
      <c r="L66" s="17">
        <v>11.3</v>
      </c>
      <c r="M66" s="18">
        <f t="shared" si="3"/>
        <v>37.073490813648291</v>
      </c>
      <c r="N66" s="29">
        <f t="shared" si="6"/>
        <v>0.76938775510204083</v>
      </c>
      <c r="O66" s="16">
        <v>8</v>
      </c>
      <c r="P66" s="17">
        <v>1</v>
      </c>
      <c r="Q66" s="16">
        <v>40</v>
      </c>
      <c r="R66" s="16">
        <f t="shared" si="7"/>
        <v>3</v>
      </c>
      <c r="S66" s="16" t="s">
        <v>50</v>
      </c>
      <c r="U66" s="16">
        <v>47.6</v>
      </c>
      <c r="V66" s="12">
        <v>4.5</v>
      </c>
      <c r="W66" s="16">
        <v>160.80000000000001</v>
      </c>
      <c r="X66" s="16">
        <v>37.073490813648291</v>
      </c>
      <c r="Y66" s="22">
        <v>0.76938775510204083</v>
      </c>
      <c r="Z66" s="23">
        <f t="shared" si="5"/>
        <v>76.938775510204081</v>
      </c>
      <c r="AA66" s="16" t="s">
        <v>41</v>
      </c>
      <c r="AB66" s="16" t="s">
        <v>71</v>
      </c>
      <c r="AC66" s="16">
        <v>2011</v>
      </c>
      <c r="AD66" s="16" t="s">
        <v>72</v>
      </c>
      <c r="AE66" s="16">
        <v>6</v>
      </c>
      <c r="AF66" s="16">
        <v>75</v>
      </c>
      <c r="AG66" s="16">
        <v>0</v>
      </c>
    </row>
    <row r="67" spans="1:33" s="19" customFormat="1" x14ac:dyDescent="0.2">
      <c r="A67" s="19">
        <v>1</v>
      </c>
      <c r="B67" s="19" t="s">
        <v>80</v>
      </c>
      <c r="C67" s="19" t="s">
        <v>80</v>
      </c>
      <c r="D67" s="19">
        <v>9</v>
      </c>
      <c r="E67" s="19">
        <v>1</v>
      </c>
      <c r="F67" s="19" t="s">
        <v>22</v>
      </c>
      <c r="G67" s="19" t="s">
        <v>73</v>
      </c>
      <c r="H67" s="19">
        <v>42</v>
      </c>
      <c r="I67" s="19">
        <f t="shared" si="2"/>
        <v>16.5</v>
      </c>
      <c r="J67" s="19">
        <v>21.6</v>
      </c>
      <c r="K67" s="19">
        <f t="shared" si="0"/>
        <v>70.900000000000006</v>
      </c>
      <c r="L67" s="43">
        <v>7.6</v>
      </c>
      <c r="M67" s="44">
        <f t="shared" si="3"/>
        <v>24.934383202099735</v>
      </c>
      <c r="N67" s="45">
        <f t="shared" si="6"/>
        <v>0.64814814814814814</v>
      </c>
      <c r="O67" s="19">
        <v>7</v>
      </c>
      <c r="P67" s="43">
        <v>1</v>
      </c>
      <c r="Q67" s="19">
        <v>20</v>
      </c>
      <c r="R67" s="19">
        <f t="shared" si="7"/>
        <v>13</v>
      </c>
      <c r="S67" s="19" t="s">
        <v>50</v>
      </c>
      <c r="U67" s="19">
        <v>16.5</v>
      </c>
      <c r="V67" s="46">
        <v>4.5</v>
      </c>
      <c r="X67" s="47">
        <v>24.934383202099735</v>
      </c>
      <c r="Y67" s="19">
        <v>0.64814814814814814</v>
      </c>
      <c r="Z67" s="23">
        <f t="shared" si="5"/>
        <v>64.81481481481481</v>
      </c>
      <c r="AA67" s="19" t="s">
        <v>80</v>
      </c>
      <c r="AE67" s="19">
        <v>1</v>
      </c>
      <c r="AF67" s="16">
        <v>2</v>
      </c>
      <c r="AG67" s="16">
        <v>0</v>
      </c>
    </row>
    <row r="68" spans="1:33" x14ac:dyDescent="0.2">
      <c r="A68" s="16">
        <v>2</v>
      </c>
      <c r="B68" s="16" t="s">
        <v>80</v>
      </c>
      <c r="C68" s="16" t="s">
        <v>80</v>
      </c>
      <c r="D68" s="16">
        <v>9</v>
      </c>
      <c r="E68" s="16">
        <v>2</v>
      </c>
      <c r="F68" s="16" t="s">
        <v>22</v>
      </c>
      <c r="G68" s="16" t="s">
        <v>73</v>
      </c>
      <c r="H68" s="16">
        <v>57.2</v>
      </c>
      <c r="I68" s="16">
        <f t="shared" si="2"/>
        <v>22.5</v>
      </c>
      <c r="J68" s="16">
        <v>26</v>
      </c>
      <c r="K68" s="16">
        <f t="shared" si="0"/>
        <v>85.3</v>
      </c>
      <c r="L68" s="17">
        <v>4.4000000000000004</v>
      </c>
      <c r="M68" s="18">
        <f t="shared" si="3"/>
        <v>14.435695538057743</v>
      </c>
      <c r="N68" s="29">
        <f t="shared" si="6"/>
        <v>0.83076923076923082</v>
      </c>
      <c r="O68" s="16">
        <v>9</v>
      </c>
      <c r="P68" s="17">
        <v>1</v>
      </c>
      <c r="Q68" s="16">
        <v>20</v>
      </c>
      <c r="R68" s="16">
        <f t="shared" si="7"/>
        <v>7</v>
      </c>
      <c r="S68" s="16" t="s">
        <v>50</v>
      </c>
      <c r="U68" s="16">
        <v>22.5</v>
      </c>
      <c r="V68" s="12">
        <v>4.5</v>
      </c>
      <c r="X68" s="48">
        <v>14.435695538057743</v>
      </c>
      <c r="Y68" s="16">
        <v>0.83076923076923082</v>
      </c>
      <c r="Z68" s="23">
        <f t="shared" si="5"/>
        <v>83.07692307692308</v>
      </c>
      <c r="AA68" s="16" t="s">
        <v>80</v>
      </c>
      <c r="AE68" s="16">
        <v>2</v>
      </c>
      <c r="AF68" s="16">
        <v>45</v>
      </c>
      <c r="AG68" s="16">
        <v>0</v>
      </c>
    </row>
    <row r="69" spans="1:33" x14ac:dyDescent="0.2">
      <c r="A69" s="16">
        <v>3</v>
      </c>
      <c r="B69" s="16" t="s">
        <v>80</v>
      </c>
      <c r="C69" s="16" t="s">
        <v>80</v>
      </c>
      <c r="D69" s="16">
        <v>9</v>
      </c>
      <c r="E69" s="16">
        <v>3</v>
      </c>
      <c r="F69" s="16" t="s">
        <v>21</v>
      </c>
      <c r="G69" s="16" t="s">
        <v>73</v>
      </c>
      <c r="H69" s="16">
        <v>80</v>
      </c>
      <c r="I69" s="16">
        <f t="shared" si="2"/>
        <v>31.5</v>
      </c>
      <c r="J69" s="16">
        <v>4.8</v>
      </c>
      <c r="K69" s="16">
        <f t="shared" si="0"/>
        <v>15.7</v>
      </c>
      <c r="L69" s="17" t="s">
        <v>35</v>
      </c>
      <c r="M69" s="18" t="s">
        <v>35</v>
      </c>
      <c r="N69" s="6" t="s">
        <v>35</v>
      </c>
      <c r="P69" s="17">
        <v>9</v>
      </c>
      <c r="Q69" s="17">
        <v>20</v>
      </c>
      <c r="R69" s="16">
        <f t="shared" si="7"/>
        <v>4</v>
      </c>
      <c r="S69" s="16" t="s">
        <v>50</v>
      </c>
      <c r="U69" s="16">
        <v>31.5</v>
      </c>
      <c r="V69" s="12">
        <v>4.5</v>
      </c>
      <c r="X69" s="48" t="s">
        <v>35</v>
      </c>
      <c r="Y69" s="16" t="s">
        <v>35</v>
      </c>
      <c r="Z69" s="23"/>
      <c r="AA69" s="16" t="s">
        <v>80</v>
      </c>
      <c r="AE69" s="16">
        <v>3</v>
      </c>
    </row>
    <row r="70" spans="1:33" x14ac:dyDescent="0.2">
      <c r="A70" s="16">
        <v>4</v>
      </c>
      <c r="B70" s="16" t="s">
        <v>80</v>
      </c>
      <c r="C70" s="16" t="s">
        <v>80</v>
      </c>
      <c r="D70" s="16">
        <v>9</v>
      </c>
      <c r="E70" s="16">
        <v>4</v>
      </c>
      <c r="F70" s="16" t="s">
        <v>22</v>
      </c>
      <c r="G70" s="16" t="s">
        <v>73</v>
      </c>
      <c r="H70" s="16">
        <v>46</v>
      </c>
      <c r="I70" s="16">
        <f t="shared" si="2"/>
        <v>18.100000000000001</v>
      </c>
      <c r="J70" s="16">
        <v>17</v>
      </c>
      <c r="K70" s="16">
        <f t="shared" si="0"/>
        <v>55.8</v>
      </c>
      <c r="L70" s="17">
        <v>2.9</v>
      </c>
      <c r="M70" s="18">
        <f t="shared" ref="M70:M80" si="8">L70/0.3048</f>
        <v>9.5144356955380562</v>
      </c>
      <c r="N70" s="29">
        <f t="shared" si="6"/>
        <v>0.82941176470588229</v>
      </c>
      <c r="O70" s="16">
        <v>9</v>
      </c>
      <c r="P70" s="17">
        <v>1</v>
      </c>
      <c r="Q70" s="17">
        <v>20</v>
      </c>
      <c r="R70" s="16">
        <f t="shared" si="7"/>
        <v>11</v>
      </c>
      <c r="S70" s="16" t="s">
        <v>50</v>
      </c>
      <c r="U70" s="16">
        <v>18.100000000000001</v>
      </c>
      <c r="V70" s="12">
        <v>4.5</v>
      </c>
      <c r="X70" s="48">
        <v>9.5144356955380562</v>
      </c>
      <c r="Y70" s="16">
        <v>0.82941176470588229</v>
      </c>
      <c r="Z70" s="23">
        <f t="shared" ref="Z70:Z80" si="9">Y70*100</f>
        <v>82.941176470588232</v>
      </c>
      <c r="AA70" s="16" t="s">
        <v>80</v>
      </c>
      <c r="AE70" s="16">
        <v>4</v>
      </c>
      <c r="AF70" s="16">
        <v>70</v>
      </c>
      <c r="AG70" s="16">
        <v>0</v>
      </c>
    </row>
    <row r="71" spans="1:33" x14ac:dyDescent="0.2">
      <c r="A71" s="16">
        <v>5</v>
      </c>
      <c r="B71" s="16" t="s">
        <v>80</v>
      </c>
      <c r="C71" s="16" t="s">
        <v>80</v>
      </c>
      <c r="D71" s="16">
        <v>9</v>
      </c>
      <c r="E71" s="16">
        <v>5</v>
      </c>
      <c r="F71" s="16" t="s">
        <v>22</v>
      </c>
      <c r="G71" s="16" t="s">
        <v>72</v>
      </c>
      <c r="H71" s="16">
        <v>67</v>
      </c>
      <c r="I71" s="16">
        <f t="shared" si="2"/>
        <v>26.4</v>
      </c>
      <c r="J71" s="16">
        <v>33.799999999999997</v>
      </c>
      <c r="K71" s="16">
        <f t="shared" si="0"/>
        <v>110.9</v>
      </c>
      <c r="L71" s="17">
        <v>16.399999999999999</v>
      </c>
      <c r="M71" s="18">
        <f t="shared" si="8"/>
        <v>53.805774278215218</v>
      </c>
      <c r="N71" s="29">
        <f t="shared" si="6"/>
        <v>0.51479289940828399</v>
      </c>
      <c r="O71" s="16">
        <v>6</v>
      </c>
      <c r="P71" s="17">
        <v>1</v>
      </c>
      <c r="Q71" s="17">
        <v>20</v>
      </c>
      <c r="R71" s="16">
        <f t="shared" si="7"/>
        <v>5</v>
      </c>
      <c r="S71" s="16" t="s">
        <v>50</v>
      </c>
      <c r="U71" s="16">
        <v>26.4</v>
      </c>
      <c r="V71" s="12">
        <v>4.5</v>
      </c>
      <c r="X71" s="48">
        <v>53.805774278215218</v>
      </c>
      <c r="Y71" s="16">
        <v>0.51479289940828399</v>
      </c>
      <c r="Z71" s="23">
        <f t="shared" si="9"/>
        <v>51.479289940828401</v>
      </c>
      <c r="AA71" s="16" t="s">
        <v>80</v>
      </c>
      <c r="AE71" s="16">
        <v>5</v>
      </c>
      <c r="AF71" s="16">
        <v>35</v>
      </c>
      <c r="AG71" s="16">
        <v>0</v>
      </c>
    </row>
    <row r="72" spans="1:33" x14ac:dyDescent="0.2">
      <c r="A72" s="16">
        <v>6</v>
      </c>
      <c r="B72" s="16" t="s">
        <v>80</v>
      </c>
      <c r="C72" s="16" t="s">
        <v>80</v>
      </c>
      <c r="D72" s="16">
        <v>9</v>
      </c>
      <c r="E72" s="16">
        <v>6</v>
      </c>
      <c r="F72" s="16" t="s">
        <v>22</v>
      </c>
      <c r="G72" s="16" t="s">
        <v>73</v>
      </c>
      <c r="H72" s="16">
        <v>66</v>
      </c>
      <c r="I72" s="16">
        <f t="shared" si="2"/>
        <v>26</v>
      </c>
      <c r="J72" s="16">
        <v>27.1</v>
      </c>
      <c r="K72" s="16">
        <f t="shared" si="0"/>
        <v>88.9</v>
      </c>
      <c r="L72" s="17">
        <v>6.4</v>
      </c>
      <c r="M72" s="18">
        <f t="shared" si="8"/>
        <v>20.99737532808399</v>
      </c>
      <c r="N72" s="29">
        <f t="shared" si="6"/>
        <v>0.76383763837638385</v>
      </c>
      <c r="O72" s="16">
        <v>8</v>
      </c>
      <c r="P72" s="17">
        <v>1</v>
      </c>
      <c r="Q72" s="17">
        <v>20</v>
      </c>
      <c r="R72" s="16">
        <f t="shared" si="7"/>
        <v>5</v>
      </c>
      <c r="S72" s="16" t="s">
        <v>50</v>
      </c>
      <c r="U72" s="16">
        <v>26</v>
      </c>
      <c r="V72" s="12">
        <v>4.5</v>
      </c>
      <c r="X72" s="48">
        <v>20.99737532808399</v>
      </c>
      <c r="Y72" s="16">
        <v>0.76383763837638385</v>
      </c>
      <c r="Z72" s="23">
        <f t="shared" si="9"/>
        <v>76.383763837638384</v>
      </c>
      <c r="AA72" s="16" t="s">
        <v>80</v>
      </c>
      <c r="AE72" s="16">
        <v>6</v>
      </c>
      <c r="AF72" s="16">
        <v>25</v>
      </c>
      <c r="AG72" s="16">
        <v>0</v>
      </c>
    </row>
    <row r="73" spans="1:33" s="19" customFormat="1" x14ac:dyDescent="0.2">
      <c r="A73" s="19">
        <v>1</v>
      </c>
      <c r="B73" s="19" t="s">
        <v>81</v>
      </c>
      <c r="C73" s="19" t="s">
        <v>81</v>
      </c>
      <c r="D73" s="19">
        <v>10</v>
      </c>
      <c r="E73" s="19">
        <v>1</v>
      </c>
      <c r="F73" s="19" t="s">
        <v>22</v>
      </c>
      <c r="G73" s="19" t="s">
        <v>72</v>
      </c>
      <c r="H73" s="19">
        <v>64</v>
      </c>
      <c r="I73" s="19">
        <f t="shared" si="2"/>
        <v>25.2</v>
      </c>
      <c r="J73" s="19">
        <v>28.8</v>
      </c>
      <c r="K73" s="19">
        <f t="shared" si="0"/>
        <v>94.5</v>
      </c>
      <c r="L73" s="43">
        <v>10.199999999999999</v>
      </c>
      <c r="M73" s="44">
        <f t="shared" si="8"/>
        <v>33.464566929133852</v>
      </c>
      <c r="N73" s="45">
        <f t="shared" si="6"/>
        <v>0.64583333333333337</v>
      </c>
      <c r="O73" s="19">
        <v>7</v>
      </c>
      <c r="P73" s="43">
        <v>1</v>
      </c>
      <c r="Q73" s="43">
        <v>20</v>
      </c>
      <c r="R73" s="19">
        <f t="shared" si="7"/>
        <v>6</v>
      </c>
      <c r="S73" s="19" t="s">
        <v>50</v>
      </c>
      <c r="U73" s="19">
        <v>25.2</v>
      </c>
      <c r="V73" s="46">
        <v>4.5</v>
      </c>
      <c r="X73" s="47">
        <v>33.464566929133852</v>
      </c>
      <c r="Y73" s="19">
        <v>0.64583333333333337</v>
      </c>
      <c r="Z73" s="23">
        <f t="shared" si="9"/>
        <v>64.583333333333343</v>
      </c>
      <c r="AA73" s="19" t="s">
        <v>81</v>
      </c>
      <c r="AE73" s="19">
        <v>1</v>
      </c>
      <c r="AF73" s="16">
        <v>5</v>
      </c>
      <c r="AG73" s="16">
        <v>0</v>
      </c>
    </row>
    <row r="74" spans="1:33" x14ac:dyDescent="0.2">
      <c r="A74" s="16">
        <v>2</v>
      </c>
      <c r="B74" s="16" t="s">
        <v>81</v>
      </c>
      <c r="C74" s="16" t="s">
        <v>81</v>
      </c>
      <c r="D74" s="16">
        <v>10</v>
      </c>
      <c r="E74" s="16">
        <v>2</v>
      </c>
      <c r="F74" s="16" t="s">
        <v>22</v>
      </c>
      <c r="G74" s="16" t="s">
        <v>72</v>
      </c>
      <c r="H74" s="16">
        <v>65</v>
      </c>
      <c r="I74" s="16">
        <f t="shared" si="2"/>
        <v>25.6</v>
      </c>
      <c r="J74" s="16">
        <v>27.3</v>
      </c>
      <c r="K74" s="16">
        <f t="shared" si="0"/>
        <v>89.6</v>
      </c>
      <c r="L74" s="17">
        <v>6.2</v>
      </c>
      <c r="M74" s="18">
        <f t="shared" si="8"/>
        <v>20.341207349081365</v>
      </c>
      <c r="N74" s="29">
        <f t="shared" si="6"/>
        <v>0.77289377289377292</v>
      </c>
      <c r="O74" s="16">
        <v>8</v>
      </c>
      <c r="P74" s="17">
        <v>1</v>
      </c>
      <c r="Q74" s="17">
        <v>20</v>
      </c>
      <c r="R74" s="16">
        <f t="shared" si="7"/>
        <v>6</v>
      </c>
      <c r="S74" s="16" t="s">
        <v>50</v>
      </c>
      <c r="U74" s="16">
        <v>25.6</v>
      </c>
      <c r="V74" s="12">
        <v>4.5</v>
      </c>
      <c r="X74" s="48">
        <v>20.341207349081365</v>
      </c>
      <c r="Y74" s="16">
        <v>0.77289377289377292</v>
      </c>
      <c r="Z74" s="23">
        <f t="shared" si="9"/>
        <v>77.289377289377299</v>
      </c>
      <c r="AA74" s="16" t="s">
        <v>81</v>
      </c>
      <c r="AE74" s="16">
        <v>2</v>
      </c>
      <c r="AF74" s="16">
        <v>70</v>
      </c>
      <c r="AG74" s="16">
        <v>0</v>
      </c>
    </row>
    <row r="75" spans="1:33" x14ac:dyDescent="0.2">
      <c r="A75" s="16">
        <v>3</v>
      </c>
      <c r="B75" s="16" t="s">
        <v>81</v>
      </c>
      <c r="C75" s="16" t="s">
        <v>81</v>
      </c>
      <c r="D75" s="16">
        <v>10</v>
      </c>
      <c r="E75" s="16">
        <v>3</v>
      </c>
      <c r="F75" s="16" t="s">
        <v>22</v>
      </c>
      <c r="G75" s="16" t="s">
        <v>72</v>
      </c>
      <c r="H75" s="16">
        <v>69</v>
      </c>
      <c r="I75" s="16">
        <f t="shared" si="2"/>
        <v>27.2</v>
      </c>
      <c r="J75" s="16">
        <v>24.8</v>
      </c>
      <c r="K75" s="16">
        <f t="shared" si="0"/>
        <v>81.400000000000006</v>
      </c>
      <c r="L75" s="17">
        <v>4.7</v>
      </c>
      <c r="M75" s="18">
        <f t="shared" si="8"/>
        <v>15.41994750656168</v>
      </c>
      <c r="N75" s="29">
        <f t="shared" si="6"/>
        <v>0.81048387096774199</v>
      </c>
      <c r="O75" s="16">
        <v>9</v>
      </c>
      <c r="P75" s="17">
        <v>1</v>
      </c>
      <c r="Q75" s="17">
        <v>20</v>
      </c>
      <c r="R75" s="16">
        <f t="shared" si="7"/>
        <v>5</v>
      </c>
      <c r="S75" s="16" t="s">
        <v>50</v>
      </c>
      <c r="U75" s="16">
        <v>27.2</v>
      </c>
      <c r="V75" s="12">
        <v>4.5</v>
      </c>
      <c r="X75" s="48">
        <v>15.41994750656168</v>
      </c>
      <c r="Y75" s="16">
        <v>0.81048387096774199</v>
      </c>
      <c r="Z75" s="23">
        <f t="shared" si="9"/>
        <v>81.048387096774206</v>
      </c>
      <c r="AA75" s="16" t="s">
        <v>81</v>
      </c>
      <c r="AE75" s="16">
        <v>3</v>
      </c>
      <c r="AF75" s="16">
        <v>55</v>
      </c>
      <c r="AG75" s="16">
        <v>1</v>
      </c>
    </row>
    <row r="76" spans="1:33" x14ac:dyDescent="0.2">
      <c r="A76" s="16">
        <v>4</v>
      </c>
      <c r="B76" s="16" t="s">
        <v>81</v>
      </c>
      <c r="C76" s="16" t="s">
        <v>81</v>
      </c>
      <c r="D76" s="16">
        <v>10</v>
      </c>
      <c r="E76" s="16">
        <v>4</v>
      </c>
      <c r="F76" s="16" t="s">
        <v>22</v>
      </c>
      <c r="G76" s="16" t="s">
        <v>72</v>
      </c>
      <c r="H76" s="16">
        <v>72</v>
      </c>
      <c r="I76" s="16">
        <f t="shared" si="2"/>
        <v>28.3</v>
      </c>
      <c r="J76" s="16">
        <v>28.3</v>
      </c>
      <c r="K76" s="16">
        <f t="shared" si="0"/>
        <v>92.8</v>
      </c>
      <c r="L76" s="17">
        <v>9</v>
      </c>
      <c r="M76" s="18">
        <f t="shared" si="8"/>
        <v>29.527559055118108</v>
      </c>
      <c r="N76" s="29">
        <f t="shared" si="6"/>
        <v>0.6819787985865724</v>
      </c>
      <c r="O76" s="16">
        <v>7</v>
      </c>
      <c r="P76" s="17">
        <v>1</v>
      </c>
      <c r="Q76" s="17">
        <v>20</v>
      </c>
      <c r="R76" s="16">
        <f t="shared" si="7"/>
        <v>5</v>
      </c>
      <c r="S76" s="16" t="s">
        <v>50</v>
      </c>
      <c r="U76" s="16">
        <v>28.3</v>
      </c>
      <c r="V76" s="12">
        <v>4.5</v>
      </c>
      <c r="X76" s="48">
        <v>29.527559055118108</v>
      </c>
      <c r="Y76" s="16">
        <v>0.6819787985865724</v>
      </c>
      <c r="Z76" s="23">
        <f t="shared" si="9"/>
        <v>68.197879858657245</v>
      </c>
      <c r="AA76" s="16" t="s">
        <v>81</v>
      </c>
      <c r="AE76" s="16">
        <v>4</v>
      </c>
      <c r="AF76" s="16">
        <v>45</v>
      </c>
      <c r="AG76" s="16">
        <v>0</v>
      </c>
    </row>
    <row r="77" spans="1:33" x14ac:dyDescent="0.2">
      <c r="A77" s="16">
        <v>5</v>
      </c>
      <c r="B77" s="16" t="s">
        <v>81</v>
      </c>
      <c r="C77" s="16" t="s">
        <v>81</v>
      </c>
      <c r="D77" s="16">
        <v>10</v>
      </c>
      <c r="E77" s="16">
        <v>5</v>
      </c>
      <c r="F77" s="16" t="s">
        <v>22</v>
      </c>
      <c r="G77" s="16" t="s">
        <v>72</v>
      </c>
      <c r="H77" s="16">
        <v>69</v>
      </c>
      <c r="I77" s="16">
        <f t="shared" si="2"/>
        <v>27.2</v>
      </c>
      <c r="J77" s="16">
        <v>24.4</v>
      </c>
      <c r="K77" s="16">
        <f t="shared" si="0"/>
        <v>80.099999999999994</v>
      </c>
      <c r="L77" s="17">
        <v>5.6</v>
      </c>
      <c r="M77" s="18">
        <f t="shared" si="8"/>
        <v>18.372703412073488</v>
      </c>
      <c r="N77" s="29">
        <f t="shared" si="6"/>
        <v>0.77049180327868849</v>
      </c>
      <c r="O77" s="16">
        <v>8</v>
      </c>
      <c r="P77" s="17">
        <v>1</v>
      </c>
      <c r="Q77" s="17">
        <v>20</v>
      </c>
      <c r="R77" s="16">
        <f t="shared" si="7"/>
        <v>5</v>
      </c>
      <c r="S77" s="16" t="s">
        <v>50</v>
      </c>
      <c r="U77" s="16">
        <v>27.2</v>
      </c>
      <c r="V77" s="12">
        <v>4.5</v>
      </c>
      <c r="X77" s="48">
        <v>18.372703412073488</v>
      </c>
      <c r="Y77" s="16">
        <v>0.77049180327868849</v>
      </c>
      <c r="Z77" s="23">
        <f t="shared" si="9"/>
        <v>77.049180327868854</v>
      </c>
      <c r="AA77" s="16" t="s">
        <v>81</v>
      </c>
      <c r="AE77" s="16">
        <v>5</v>
      </c>
      <c r="AF77" s="16">
        <v>30</v>
      </c>
      <c r="AG77" s="16">
        <v>5</v>
      </c>
    </row>
    <row r="78" spans="1:33" x14ac:dyDescent="0.2">
      <c r="A78" s="16">
        <v>6</v>
      </c>
      <c r="B78" s="16" t="s">
        <v>81</v>
      </c>
      <c r="C78" s="16" t="s">
        <v>81</v>
      </c>
      <c r="D78" s="16">
        <v>10</v>
      </c>
      <c r="E78" s="16">
        <v>6</v>
      </c>
      <c r="F78" s="16" t="s">
        <v>22</v>
      </c>
      <c r="G78" s="16" t="s">
        <v>72</v>
      </c>
      <c r="H78" s="16">
        <v>42</v>
      </c>
      <c r="I78" s="16">
        <f t="shared" si="2"/>
        <v>16.5</v>
      </c>
      <c r="J78" s="16">
        <v>22.9</v>
      </c>
      <c r="K78" s="16">
        <f t="shared" si="0"/>
        <v>75.099999999999994</v>
      </c>
      <c r="L78" s="17">
        <v>8.9</v>
      </c>
      <c r="M78" s="18">
        <f t="shared" si="8"/>
        <v>29.199475065616799</v>
      </c>
      <c r="N78" s="29">
        <f t="shared" si="6"/>
        <v>0.611353711790393</v>
      </c>
      <c r="O78" s="16">
        <v>7</v>
      </c>
      <c r="P78" s="17">
        <v>1</v>
      </c>
      <c r="Q78" s="17">
        <v>20</v>
      </c>
      <c r="R78" s="16">
        <f t="shared" si="7"/>
        <v>13</v>
      </c>
      <c r="S78" s="16" t="s">
        <v>50</v>
      </c>
      <c r="U78" s="16">
        <v>16.5</v>
      </c>
      <c r="V78" s="12">
        <v>4.5</v>
      </c>
      <c r="X78" s="48">
        <v>29.199475065616799</v>
      </c>
      <c r="Y78" s="16">
        <v>0.611353711790393</v>
      </c>
      <c r="Z78" s="23">
        <f t="shared" si="9"/>
        <v>61.135371179039296</v>
      </c>
      <c r="AA78" s="16" t="s">
        <v>81</v>
      </c>
      <c r="AE78" s="16">
        <v>6</v>
      </c>
      <c r="AF78" s="16">
        <v>80</v>
      </c>
      <c r="AG78" s="16">
        <v>0</v>
      </c>
    </row>
    <row r="79" spans="1:33" x14ac:dyDescent="0.2">
      <c r="A79" s="16">
        <v>7</v>
      </c>
      <c r="B79" s="16" t="s">
        <v>81</v>
      </c>
      <c r="C79" s="16" t="s">
        <v>81</v>
      </c>
      <c r="D79" s="16">
        <v>10</v>
      </c>
      <c r="E79" s="16">
        <v>7</v>
      </c>
      <c r="F79" s="16" t="s">
        <v>22</v>
      </c>
      <c r="G79" s="16" t="s">
        <v>72</v>
      </c>
      <c r="H79" s="16">
        <v>54</v>
      </c>
      <c r="I79" s="16">
        <f t="shared" si="2"/>
        <v>21.3</v>
      </c>
      <c r="J79" s="16">
        <v>27.3</v>
      </c>
      <c r="K79" s="16">
        <f t="shared" si="0"/>
        <v>89.6</v>
      </c>
      <c r="L79" s="17">
        <v>5</v>
      </c>
      <c r="M79" s="18">
        <f t="shared" si="8"/>
        <v>16.404199475065617</v>
      </c>
      <c r="N79" s="29">
        <f t="shared" si="6"/>
        <v>0.81684981684981683</v>
      </c>
      <c r="O79" s="16">
        <v>9</v>
      </c>
      <c r="P79" s="17">
        <v>1</v>
      </c>
      <c r="Q79" s="17">
        <v>20</v>
      </c>
      <c r="R79" s="16">
        <f t="shared" si="7"/>
        <v>8</v>
      </c>
      <c r="S79" s="16" t="s">
        <v>50</v>
      </c>
      <c r="U79" s="16">
        <v>21.3</v>
      </c>
      <c r="V79" s="12">
        <v>4.5</v>
      </c>
      <c r="X79" s="48">
        <v>16.404199475065617</v>
      </c>
      <c r="Y79" s="16">
        <v>0.81684981684981683</v>
      </c>
      <c r="Z79" s="23">
        <f t="shared" si="9"/>
        <v>81.684981684981679</v>
      </c>
      <c r="AA79" s="16" t="s">
        <v>81</v>
      </c>
      <c r="AE79" s="16">
        <v>7</v>
      </c>
      <c r="AF79" s="16">
        <v>98</v>
      </c>
      <c r="AG79" s="16">
        <v>0</v>
      </c>
    </row>
    <row r="80" spans="1:33" x14ac:dyDescent="0.2">
      <c r="A80" s="16">
        <v>8</v>
      </c>
      <c r="B80" s="16" t="s">
        <v>81</v>
      </c>
      <c r="C80" s="16" t="s">
        <v>81</v>
      </c>
      <c r="D80" s="16">
        <v>10</v>
      </c>
      <c r="E80" s="16">
        <v>8</v>
      </c>
      <c r="F80" s="16" t="s">
        <v>22</v>
      </c>
      <c r="G80" s="16" t="s">
        <v>72</v>
      </c>
      <c r="H80" s="16">
        <v>76</v>
      </c>
      <c r="I80" s="16">
        <f t="shared" si="2"/>
        <v>29.9</v>
      </c>
      <c r="J80" s="16">
        <v>29.3</v>
      </c>
      <c r="K80" s="16">
        <f t="shared" si="0"/>
        <v>96.1</v>
      </c>
      <c r="L80" s="17">
        <v>2.8</v>
      </c>
      <c r="M80" s="18">
        <f t="shared" si="8"/>
        <v>9.1863517060367439</v>
      </c>
      <c r="N80" s="29">
        <f t="shared" si="6"/>
        <v>0.90443686006825941</v>
      </c>
      <c r="O80" s="16">
        <v>9</v>
      </c>
      <c r="P80" s="17">
        <v>1</v>
      </c>
      <c r="Q80" s="17">
        <v>20</v>
      </c>
      <c r="R80" s="16">
        <f t="shared" si="7"/>
        <v>4</v>
      </c>
      <c r="S80" s="16" t="s">
        <v>50</v>
      </c>
      <c r="U80" s="16">
        <v>29.9</v>
      </c>
      <c r="V80" s="12">
        <v>4.5</v>
      </c>
      <c r="X80" s="48">
        <v>9.1863517060367439</v>
      </c>
      <c r="Y80" s="16">
        <v>0.90443686006825941</v>
      </c>
      <c r="Z80" s="23">
        <f t="shared" si="9"/>
        <v>90.443686006825942</v>
      </c>
      <c r="AA80" s="16" t="s">
        <v>81</v>
      </c>
      <c r="AE80" s="16">
        <v>8</v>
      </c>
      <c r="AF80" s="16">
        <v>70</v>
      </c>
      <c r="AG80" s="16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Lion_copyRAW</vt:lpstr>
    </vt:vector>
  </TitlesOfParts>
  <Company>USDA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FSDefaultUser</dc:creator>
  <cp:lastModifiedBy>Ali Reiner</cp:lastModifiedBy>
  <cp:lastPrinted>2011-07-28T18:56:39Z</cp:lastPrinted>
  <dcterms:created xsi:type="dcterms:W3CDTF">2008-07-22T21:38:20Z</dcterms:created>
  <dcterms:modified xsi:type="dcterms:W3CDTF">2017-06-06T10:11:56Z</dcterms:modified>
</cp:coreProperties>
</file>