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ewell\Desktop\2017 Schaeffer fire\trees\"/>
    </mc:Choice>
  </mc:AlternateContent>
  <bookViews>
    <workbookView xWindow="-1236" yWindow="756" windowWidth="15600" windowHeight="7512" tabRatio="859"/>
  </bookViews>
  <sheets>
    <sheet name="Trees" sheetId="1" r:id="rId1"/>
    <sheet name="ReadMe" sheetId="2" r:id="rId2"/>
    <sheet name="Notes" sheetId="3" r:id="rId3"/>
  </sheets>
  <definedNames>
    <definedName name="_xlnm._FilterDatabase" localSheetId="0" hidden="1">Trees!$A$1:$AA$97</definedName>
  </definedNames>
  <calcPr calcId="152511"/>
</workbook>
</file>

<file path=xl/calcChain.xml><?xml version="1.0" encoding="utf-8"?>
<calcChain xmlns="http://schemas.openxmlformats.org/spreadsheetml/2006/main">
  <c r="P44" i="1" l="1"/>
  <c r="P45" i="1"/>
  <c r="P46" i="1"/>
  <c r="P47" i="1"/>
  <c r="P48" i="1"/>
  <c r="P49" i="1"/>
  <c r="P50" i="1"/>
  <c r="P51" i="1"/>
  <c r="P52" i="1"/>
  <c r="P53" i="1"/>
  <c r="P54" i="1"/>
  <c r="P32" i="1"/>
  <c r="P33" i="1"/>
  <c r="P34" i="1"/>
  <c r="P35" i="1"/>
  <c r="P36" i="1"/>
  <c r="P37" i="1"/>
  <c r="P38" i="1"/>
  <c r="P39" i="1"/>
  <c r="P40" i="1"/>
  <c r="P41" i="1"/>
  <c r="P42" i="1"/>
  <c r="P43" i="1"/>
  <c r="P15" i="1"/>
  <c r="P16" i="1"/>
  <c r="P17" i="1"/>
  <c r="P18" i="1"/>
  <c r="P19" i="1"/>
  <c r="P20" i="1"/>
  <c r="P21" i="1"/>
  <c r="P22" i="1"/>
  <c r="P23" i="1"/>
  <c r="P24" i="1"/>
  <c r="P25" i="1"/>
  <c r="P26" i="1"/>
  <c r="P27" i="1"/>
  <c r="P28" i="1"/>
  <c r="P29" i="1"/>
  <c r="P30" i="1"/>
  <c r="P31" i="1"/>
  <c r="P56" i="1"/>
  <c r="P57" i="1"/>
  <c r="P58" i="1"/>
  <c r="P59" i="1"/>
  <c r="P60" i="1"/>
  <c r="P61" i="1"/>
  <c r="P62" i="1"/>
  <c r="P63" i="1"/>
  <c r="P64" i="1"/>
  <c r="P65" i="1"/>
  <c r="P66" i="1"/>
  <c r="P67" i="1"/>
  <c r="P68" i="1"/>
  <c r="P2" i="1"/>
  <c r="P3" i="1"/>
  <c r="P4" i="1"/>
  <c r="P5" i="1"/>
  <c r="P6" i="1"/>
  <c r="P7" i="1"/>
  <c r="P8" i="1"/>
  <c r="P9" i="1"/>
  <c r="P10" i="1"/>
  <c r="P11" i="1"/>
  <c r="P12" i="1"/>
  <c r="P13" i="1"/>
  <c r="P14" i="1"/>
  <c r="P55" i="1"/>
  <c r="O67" i="1"/>
  <c r="Q67" i="1"/>
  <c r="R67" i="1"/>
  <c r="Q68" i="1"/>
  <c r="R68" i="1"/>
  <c r="O2" i="1"/>
  <c r="Q2" i="1"/>
  <c r="R2" i="1"/>
  <c r="Q3" i="1"/>
  <c r="R3" i="1"/>
  <c r="O4" i="1"/>
  <c r="Q4" i="1"/>
  <c r="R4" i="1"/>
  <c r="Q5" i="1"/>
  <c r="R5" i="1"/>
  <c r="O6" i="1"/>
  <c r="Q6" i="1"/>
  <c r="R6" i="1"/>
  <c r="O7" i="1"/>
  <c r="Q7" i="1"/>
  <c r="R7" i="1"/>
  <c r="O8" i="1"/>
  <c r="Q8" i="1"/>
  <c r="R8" i="1"/>
  <c r="O9" i="1"/>
  <c r="Q9" i="1"/>
  <c r="R9" i="1"/>
  <c r="O10" i="1"/>
  <c r="Q10" i="1"/>
  <c r="R10" i="1"/>
  <c r="O11" i="1"/>
  <c r="Q11" i="1"/>
  <c r="R11" i="1"/>
  <c r="O12" i="1"/>
  <c r="Q12" i="1"/>
  <c r="R12" i="1"/>
  <c r="O13" i="1"/>
  <c r="Q13" i="1"/>
  <c r="R13" i="1"/>
  <c r="O14" i="1"/>
  <c r="Q14" i="1"/>
  <c r="R14" i="1"/>
  <c r="Q15" i="1"/>
  <c r="R15" i="1"/>
  <c r="O16" i="1"/>
  <c r="Q16" i="1"/>
  <c r="R16" i="1"/>
  <c r="O17" i="1"/>
  <c r="Q17" i="1"/>
  <c r="R17" i="1"/>
  <c r="O18" i="1"/>
  <c r="Q18" i="1"/>
  <c r="R18" i="1"/>
  <c r="O19" i="1"/>
  <c r="Q19" i="1"/>
  <c r="R19" i="1"/>
  <c r="O20" i="1"/>
  <c r="Q20" i="1"/>
  <c r="R20" i="1"/>
  <c r="O21" i="1"/>
  <c r="Q21" i="1"/>
  <c r="R21" i="1"/>
  <c r="O22" i="1"/>
  <c r="Q22" i="1"/>
  <c r="R22" i="1"/>
  <c r="Q23" i="1"/>
  <c r="R23" i="1"/>
  <c r="O24" i="1"/>
  <c r="Q24" i="1"/>
  <c r="R24" i="1"/>
  <c r="O25" i="1"/>
  <c r="Q25" i="1"/>
  <c r="R25" i="1"/>
  <c r="Q26" i="1"/>
  <c r="R26" i="1"/>
  <c r="O27" i="1"/>
  <c r="Q27" i="1"/>
  <c r="R27" i="1"/>
  <c r="O28" i="1"/>
  <c r="Q28" i="1"/>
  <c r="R28" i="1"/>
  <c r="O29" i="1"/>
  <c r="Q29" i="1"/>
  <c r="R29" i="1"/>
  <c r="O30" i="1"/>
  <c r="Q30" i="1"/>
  <c r="R30" i="1"/>
  <c r="O31" i="1"/>
  <c r="Q31" i="1"/>
  <c r="R31" i="1"/>
  <c r="O32" i="1"/>
  <c r="Q32" i="1"/>
  <c r="R32" i="1"/>
  <c r="O33" i="1"/>
  <c r="Q33" i="1"/>
  <c r="R33" i="1"/>
  <c r="O34" i="1"/>
  <c r="Q34" i="1"/>
  <c r="R34" i="1"/>
  <c r="O35" i="1"/>
  <c r="Q35" i="1"/>
  <c r="R35" i="1"/>
  <c r="O36" i="1"/>
  <c r="Q36" i="1"/>
  <c r="R36" i="1"/>
  <c r="O37" i="1"/>
  <c r="Q37" i="1"/>
  <c r="R37" i="1"/>
  <c r="O38" i="1"/>
  <c r="Q38" i="1"/>
  <c r="R38" i="1"/>
  <c r="O39" i="1"/>
  <c r="Q39" i="1"/>
  <c r="R39" i="1"/>
  <c r="O40" i="1"/>
  <c r="Q40" i="1"/>
  <c r="R40" i="1"/>
  <c r="O41" i="1"/>
  <c r="Q41" i="1"/>
  <c r="R41" i="1"/>
  <c r="O42" i="1"/>
  <c r="Q42" i="1"/>
  <c r="R42" i="1"/>
  <c r="O43" i="1"/>
  <c r="Q43" i="1"/>
  <c r="R43" i="1"/>
  <c r="O44" i="1"/>
  <c r="Q44" i="1"/>
  <c r="R44" i="1"/>
  <c r="O45" i="1"/>
  <c r="Q45" i="1"/>
  <c r="R45" i="1"/>
  <c r="O46" i="1"/>
  <c r="Q46" i="1"/>
  <c r="R46" i="1"/>
  <c r="O47" i="1"/>
  <c r="Q47" i="1"/>
  <c r="R47" i="1"/>
  <c r="O48" i="1"/>
  <c r="Q48" i="1"/>
  <c r="R48" i="1"/>
  <c r="Q49" i="1"/>
  <c r="R49" i="1"/>
  <c r="Q50" i="1"/>
  <c r="R50" i="1"/>
  <c r="Q51" i="1"/>
  <c r="R51" i="1"/>
  <c r="Q52" i="1"/>
  <c r="R52" i="1"/>
  <c r="Q53" i="1"/>
  <c r="R53" i="1"/>
  <c r="Q54" i="1"/>
  <c r="R54" i="1"/>
  <c r="R56" i="1"/>
  <c r="R57" i="1"/>
  <c r="R58" i="1"/>
  <c r="R59" i="1"/>
  <c r="R60" i="1"/>
  <c r="R61" i="1"/>
  <c r="R62" i="1"/>
  <c r="R63" i="1"/>
  <c r="R64" i="1"/>
  <c r="R65" i="1"/>
  <c r="R66" i="1"/>
  <c r="R55" i="1"/>
  <c r="O57" i="1"/>
  <c r="O58" i="1"/>
  <c r="O59" i="1"/>
  <c r="O60" i="1"/>
  <c r="O61" i="1"/>
  <c r="O62" i="1"/>
  <c r="O63" i="1"/>
  <c r="O64" i="1"/>
  <c r="O65" i="1"/>
  <c r="O66" i="1"/>
  <c r="Q56" i="1"/>
  <c r="Q57" i="1"/>
  <c r="Q58" i="1"/>
  <c r="Q59" i="1"/>
  <c r="Q60" i="1"/>
  <c r="Q61" i="1"/>
  <c r="Q62" i="1"/>
  <c r="Q63" i="1"/>
  <c r="Q64" i="1"/>
  <c r="Q65" i="1"/>
  <c r="Q66" i="1"/>
  <c r="O55" i="1"/>
  <c r="Q55" i="1"/>
</calcChain>
</file>

<file path=xl/sharedStrings.xml><?xml version="1.0" encoding="utf-8"?>
<sst xmlns="http://schemas.openxmlformats.org/spreadsheetml/2006/main" count="428" uniqueCount="70">
  <si>
    <t>Species</t>
  </si>
  <si>
    <t>PlotNr</t>
  </si>
  <si>
    <t>Date</t>
  </si>
  <si>
    <t>TreeID</t>
  </si>
  <si>
    <t>azimuth</t>
  </si>
  <si>
    <t>Status (L/D)</t>
  </si>
  <si>
    <t>Dbh (in)</t>
  </si>
  <si>
    <t>Height (ft)</t>
  </si>
  <si>
    <t>% Scorch</t>
  </si>
  <si>
    <t>%Torch</t>
  </si>
  <si>
    <t>Notes</t>
  </si>
  <si>
    <t>Fire</t>
  </si>
  <si>
    <t>PRE/POST</t>
  </si>
  <si>
    <t>HLC (ft)</t>
  </si>
  <si>
    <t>Max Char (ft)</t>
  </si>
  <si>
    <t>Crown Pos./Snag Cl</t>
  </si>
  <si>
    <t>CR</t>
  </si>
  <si>
    <t xml:space="preserve">Omitting the crown position/snag class might save a little time in the field… </t>
  </si>
  <si>
    <t>Having the date only on the main plot sheet will save a little time for the data entry</t>
  </si>
  <si>
    <t>StandID</t>
  </si>
  <si>
    <t>HISTORY</t>
  </si>
  <si>
    <t>COUNT</t>
  </si>
  <si>
    <t xml:space="preserve">For dead trees with no HLC, the corresponding value for crown ratio (CR) must be either "0" (zero), or blank.  It is easiest to enter "NA" as the value for HLC, as this will cause CR to display "#VALUE!", and makes it stand out to adjust/change.  Where CR is listed as "#VALUE!", change to "0" or make that cell blank.  If you leave the cell blank under HLC for dead trees, then CR will show as "100".  Any CR value = "100" will need to be changed to "0" or made blank.  </t>
  </si>
  <si>
    <t>Min Char (ft)</t>
  </si>
  <si>
    <t>Mean Scorch (ft)</t>
  </si>
  <si>
    <t>Mean Torch Ht (ft)</t>
  </si>
  <si>
    <t>Directions, and how to/pointers:</t>
  </si>
  <si>
    <t>Check for typos in tree name acroymns. Update QUCH to be QUCH2, update CADE to by CADE27, etc. tree acronyms (they call it Symbol) authority is plants.usda.gov.</t>
  </si>
  <si>
    <t>approx. distance (ft)</t>
  </si>
  <si>
    <t>Schaeffer</t>
  </si>
  <si>
    <t>PRE</t>
  </si>
  <si>
    <t>L</t>
  </si>
  <si>
    <t>BAF</t>
  </si>
  <si>
    <t>ABMA</t>
  </si>
  <si>
    <t>PIPO</t>
  </si>
  <si>
    <t>N</t>
  </si>
  <si>
    <t>Plot 5</t>
  </si>
  <si>
    <t>Tree 5 Bad from with twin top and curvey</t>
  </si>
  <si>
    <t>Bad from with twin top and curvey</t>
  </si>
  <si>
    <t>twin top and curvey</t>
  </si>
  <si>
    <t>D</t>
  </si>
  <si>
    <t>PIJE</t>
  </si>
  <si>
    <t>PICO</t>
  </si>
  <si>
    <t>Beetles?</t>
  </si>
  <si>
    <t>mort phase</t>
  </si>
  <si>
    <t>-</t>
  </si>
  <si>
    <t>Y</t>
  </si>
  <si>
    <t>candle</t>
  </si>
  <si>
    <t>grey</t>
  </si>
  <si>
    <t>green</t>
  </si>
  <si>
    <t>tree data not taken</t>
  </si>
  <si>
    <t>ABCO</t>
  </si>
  <si>
    <t>weird growth, already charred</t>
  </si>
  <si>
    <t>no needles</t>
  </si>
  <si>
    <t>no pole trees in plot</t>
  </si>
  <si>
    <t>old</t>
  </si>
  <si>
    <t>AR estimated from memory</t>
  </si>
  <si>
    <t>AR 12 July 2017, QA'd. . .highlighted pole trees in yellow, I forget if those need to be in  a separate file for FVS</t>
  </si>
  <si>
    <t>See the "How to FBAT trees to FVS" document for detialed info.</t>
  </si>
  <si>
    <t>For FVS we need the data fields with red font titles, the other fields are optional.</t>
  </si>
  <si>
    <t>The gray columns will auto-calculate after data is entered, please don't alter these (they have formulas in there).</t>
  </si>
  <si>
    <t>CE 7/17/17 - having to add back the formulas for the grey columns, having to reorg some of the colum orders to make it all match up.</t>
  </si>
  <si>
    <t>?</t>
  </si>
  <si>
    <t>variant</t>
  </si>
  <si>
    <t>inv_year</t>
  </si>
  <si>
    <t>region</t>
  </si>
  <si>
    <t>forest</t>
  </si>
  <si>
    <t>ws</t>
  </si>
  <si>
    <t>latitude</t>
  </si>
  <si>
    <t>Longitude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</si>
</sst>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indexed="8"/>
      <name val="Calibri"/>
      <family val="2"/>
    </font>
    <font>
      <sz val="10"/>
      <color indexed="8"/>
      <name val="Arial"/>
      <family val="2"/>
    </font>
    <font>
      <sz val="10"/>
      <name val="Arial"/>
      <family val="2"/>
    </font>
    <font>
      <sz val="10"/>
      <name val="Calibri"/>
      <family val="2"/>
      <scheme val="minor"/>
    </font>
    <font>
      <sz val="10"/>
      <color rgb="FFFF0000"/>
      <name val="Calibri"/>
      <family val="2"/>
      <scheme val="minor"/>
    </font>
    <font>
      <b/>
      <sz val="11"/>
      <color theme="1"/>
      <name val="Calibri"/>
      <family val="2"/>
      <scheme val="minor"/>
    </font>
    <font>
      <sz val="11"/>
      <name val="Calibri"/>
      <family val="2"/>
      <scheme val="minor"/>
    </font>
    <font>
      <sz val="10"/>
      <color rgb="FFFF0000"/>
      <name val="Arial"/>
      <family val="2"/>
    </font>
    <font>
      <sz val="10"/>
      <color theme="1"/>
      <name val="Arial"/>
      <family val="2"/>
    </font>
  </fonts>
  <fills count="5">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7" tint="0.79998168889431442"/>
        <bgColor indexed="64"/>
      </patternFill>
    </fill>
  </fills>
  <borders count="3">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s>
  <cellStyleXfs count="3">
    <xf numFmtId="0" fontId="0" fillId="0" borderId="0"/>
    <xf numFmtId="0" fontId="2" fillId="0" borderId="0"/>
    <xf numFmtId="0" fontId="3" fillId="0" borderId="0"/>
  </cellStyleXfs>
  <cellXfs count="55">
    <xf numFmtId="0" fontId="0" fillId="0" borderId="0" xfId="0"/>
    <xf numFmtId="0" fontId="2" fillId="0" borderId="0" xfId="1"/>
    <xf numFmtId="0" fontId="4" fillId="0" borderId="0" xfId="2" applyFont="1" applyFill="1" applyAlignment="1">
      <alignment horizontal="left"/>
    </xf>
    <xf numFmtId="0" fontId="4" fillId="0" borderId="0" xfId="2" applyFont="1" applyFill="1" applyAlignment="1">
      <alignment horizontal="left" wrapText="1"/>
    </xf>
    <xf numFmtId="0" fontId="5" fillId="0" borderId="0" xfId="2" applyFont="1" applyFill="1" applyAlignment="1">
      <alignment horizontal="left"/>
    </xf>
    <xf numFmtId="0" fontId="0" fillId="2" borderId="0" xfId="0" applyFill="1"/>
    <xf numFmtId="14" fontId="2" fillId="0" borderId="0" xfId="1" applyNumberFormat="1"/>
    <xf numFmtId="0" fontId="0" fillId="0" borderId="0" xfId="0" applyFill="1"/>
    <xf numFmtId="0" fontId="6" fillId="0" borderId="0" xfId="0" applyFont="1"/>
    <xf numFmtId="0" fontId="0" fillId="0" borderId="1" xfId="0" applyBorder="1"/>
    <xf numFmtId="0" fontId="1" fillId="0" borderId="0" xfId="1" applyFont="1" applyFill="1" applyBorder="1" applyAlignment="1">
      <alignment wrapText="1"/>
    </xf>
    <xf numFmtId="0" fontId="0" fillId="0" borderId="0" xfId="0" applyFill="1" applyBorder="1"/>
    <xf numFmtId="0" fontId="7" fillId="0" borderId="0" xfId="0" applyFont="1"/>
    <xf numFmtId="0" fontId="0" fillId="0" borderId="0" xfId="0" applyAlignment="1">
      <alignment wrapText="1"/>
    </xf>
    <xf numFmtId="0" fontId="0" fillId="0" borderId="2" xfId="0" applyFill="1" applyBorder="1"/>
    <xf numFmtId="0" fontId="0" fillId="0" borderId="1" xfId="0" applyFill="1" applyBorder="1"/>
    <xf numFmtId="0" fontId="0" fillId="0" borderId="2" xfId="0" applyBorder="1"/>
    <xf numFmtId="0" fontId="0" fillId="0" borderId="0" xfId="0" applyBorder="1"/>
    <xf numFmtId="0" fontId="0" fillId="3" borderId="0" xfId="0" applyFill="1"/>
    <xf numFmtId="14" fontId="2" fillId="3" borderId="0" xfId="1" applyNumberFormat="1" applyFill="1"/>
    <xf numFmtId="0" fontId="0" fillId="3" borderId="1" xfId="0" applyFill="1" applyBorder="1"/>
    <xf numFmtId="0" fontId="1" fillId="3" borderId="0" xfId="1" applyFont="1" applyFill="1" applyBorder="1" applyAlignment="1">
      <alignment wrapText="1"/>
    </xf>
    <xf numFmtId="0" fontId="4" fillId="3" borderId="0" xfId="2" applyFont="1" applyFill="1" applyAlignment="1">
      <alignment horizontal="left"/>
    </xf>
    <xf numFmtId="0" fontId="4" fillId="3" borderId="0" xfId="2" applyFont="1" applyFill="1" applyAlignment="1">
      <alignment horizontal="left" wrapText="1"/>
    </xf>
    <xf numFmtId="0" fontId="7" fillId="3" borderId="0" xfId="0" applyFont="1" applyFill="1"/>
    <xf numFmtId="0" fontId="5" fillId="0" borderId="0" xfId="2" applyFont="1" applyFill="1" applyAlignment="1">
      <alignment horizontal="left" wrapText="1"/>
    </xf>
    <xf numFmtId="0" fontId="8" fillId="2" borderId="0" xfId="2" applyFont="1" applyFill="1" applyAlignment="1">
      <alignment horizontal="left" wrapText="1"/>
    </xf>
    <xf numFmtId="0" fontId="8" fillId="4" borderId="0" xfId="2" applyFont="1" applyFill="1" applyAlignment="1">
      <alignment horizontal="left" wrapText="1"/>
    </xf>
    <xf numFmtId="0" fontId="9" fillId="2" borderId="0" xfId="0" applyFont="1" applyFill="1" applyAlignment="1">
      <alignment horizontal="left"/>
    </xf>
    <xf numFmtId="0" fontId="9" fillId="4" borderId="0" xfId="0" applyFont="1" applyFill="1" applyAlignment="1">
      <alignment horizontal="left"/>
    </xf>
    <xf numFmtId="0" fontId="0" fillId="0" borderId="0" xfId="0" applyFill="1" applyAlignment="1">
      <alignment wrapText="1"/>
    </xf>
    <xf numFmtId="0" fontId="7" fillId="0" borderId="0" xfId="0" applyFont="1" applyFill="1"/>
    <xf numFmtId="0" fontId="5" fillId="0" borderId="0" xfId="2" applyFont="1" applyFill="1" applyAlignment="1">
      <alignment wrapText="1"/>
    </xf>
    <xf numFmtId="0" fontId="4" fillId="3" borderId="0" xfId="2" applyFont="1" applyFill="1" applyAlignment="1"/>
    <xf numFmtId="0" fontId="4" fillId="0" borderId="0" xfId="2" applyFont="1" applyFill="1" applyAlignment="1"/>
    <xf numFmtId="0" fontId="0" fillId="0" borderId="0" xfId="0" applyAlignment="1"/>
    <xf numFmtId="0" fontId="0" fillId="3" borderId="0" xfId="0" applyFill="1" applyAlignment="1"/>
    <xf numFmtId="0" fontId="5" fillId="0" borderId="0" xfId="2" applyFont="1" applyFill="1" applyAlignment="1"/>
    <xf numFmtId="0" fontId="2" fillId="0" borderId="0" xfId="1" applyAlignment="1"/>
    <xf numFmtId="0" fontId="0" fillId="0" borderId="0" xfId="0" applyFill="1" applyBorder="1" applyAlignment="1"/>
    <xf numFmtId="0" fontId="0" fillId="3" borderId="0" xfId="0" applyFill="1" applyBorder="1" applyAlignment="1"/>
    <xf numFmtId="0" fontId="0" fillId="0" borderId="0" xfId="0" applyBorder="1" applyAlignment="1"/>
    <xf numFmtId="0" fontId="4" fillId="0" borderId="0" xfId="2" applyFont="1" applyFill="1" applyAlignment="1">
      <alignment wrapText="1"/>
    </xf>
    <xf numFmtId="0" fontId="4" fillId="0" borderId="0" xfId="2" applyFont="1" applyFill="1" applyAlignment="1">
      <alignment horizontal="right" wrapText="1"/>
    </xf>
    <xf numFmtId="0" fontId="4" fillId="0" borderId="0" xfId="2" applyFont="1" applyFill="1" applyAlignment="1">
      <alignment horizontal="right"/>
    </xf>
    <xf numFmtId="0" fontId="0" fillId="0" borderId="0" xfId="0" applyAlignment="1">
      <alignment horizontal="right"/>
    </xf>
    <xf numFmtId="0" fontId="2" fillId="0" borderId="0" xfId="1" applyFill="1" applyAlignment="1">
      <alignment horizontal="right"/>
    </xf>
    <xf numFmtId="0" fontId="0" fillId="3" borderId="0" xfId="0" applyFill="1" applyAlignment="1">
      <alignment horizontal="right"/>
    </xf>
    <xf numFmtId="0" fontId="5" fillId="3" borderId="0" xfId="2" applyFont="1" applyFill="1" applyAlignment="1">
      <alignment horizontal="right"/>
    </xf>
    <xf numFmtId="0" fontId="5" fillId="0" borderId="0" xfId="2" applyFont="1" applyFill="1" applyAlignment="1">
      <alignment horizontal="right"/>
    </xf>
    <xf numFmtId="0" fontId="0" fillId="0" borderId="0" xfId="0" applyFill="1" applyAlignment="1"/>
    <xf numFmtId="0" fontId="7" fillId="0" borderId="0" xfId="0" applyFont="1" applyAlignment="1"/>
    <xf numFmtId="0" fontId="7" fillId="0" borderId="2" xfId="0" applyFont="1" applyBorder="1"/>
    <xf numFmtId="0" fontId="7" fillId="3" borderId="2" xfId="0" applyFont="1" applyFill="1" applyBorder="1"/>
    <xf numFmtId="0" fontId="0" fillId="0" borderId="1" xfId="0" applyFill="1" applyBorder="1" applyAlignment="1"/>
  </cellXfs>
  <cellStyles count="3">
    <cellStyle name="Normal" xfId="0" builtinId="0"/>
    <cellStyle name="Normal 2" xfId="2"/>
    <cellStyle name="Normal_Trees"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97"/>
  <sheetViews>
    <sheetView tabSelected="1" zoomScale="83" zoomScaleNormal="83" workbookViewId="0">
      <pane xSplit="2" ySplit="1" topLeftCell="C41" activePane="bottomRight" state="frozen"/>
      <selection pane="topRight" activeCell="C1" sqref="C1"/>
      <selection pane="bottomLeft" activeCell="A2" sqref="A2"/>
      <selection pane="bottomRight" activeCell="G45" sqref="G45"/>
    </sheetView>
  </sheetViews>
  <sheetFormatPr defaultRowHeight="14.4" x14ac:dyDescent="0.3"/>
  <cols>
    <col min="1" max="1" width="10.5546875" customWidth="1"/>
    <col min="2" max="2" width="9.6640625" style="35" customWidth="1"/>
    <col min="3" max="3" width="4" customWidth="1"/>
    <col min="4" max="4" width="8.5546875" bestFit="1" customWidth="1"/>
    <col min="5" max="5" width="8.5546875" style="35" customWidth="1"/>
    <col min="6" max="6" width="8.33203125" style="35" bestFit="1" customWidth="1"/>
    <col min="7" max="7" width="11.33203125" customWidth="1"/>
    <col min="8" max="8" width="8.109375" style="35" customWidth="1"/>
    <col min="9" max="9" width="9.5546875" style="45" bestFit="1" customWidth="1"/>
    <col min="10" max="10" width="6.44140625" customWidth="1"/>
    <col min="11" max="11" width="9.33203125" customWidth="1"/>
    <col min="12" max="12" width="5" style="35" customWidth="1"/>
    <col min="13" max="13" width="7" style="35" customWidth="1"/>
    <col min="14" max="14" width="5" style="35" customWidth="1"/>
    <col min="15" max="15" width="7.77734375" customWidth="1"/>
    <col min="16" max="16" width="19.33203125" customWidth="1"/>
    <col min="17" max="18" width="6.33203125" customWidth="1"/>
    <col min="19" max="19" width="8.88671875" customWidth="1"/>
    <col min="20" max="20" width="6.88671875" customWidth="1"/>
    <col min="21" max="21" width="8.33203125" customWidth="1"/>
    <col min="22" max="22" width="9.109375" customWidth="1"/>
    <col min="23" max="23" width="10.109375" customWidth="1"/>
    <col min="24" max="24" width="10.33203125" bestFit="1" customWidth="1"/>
    <col min="25" max="25" width="17.5546875" bestFit="1" customWidth="1"/>
    <col min="26" max="26" width="9" bestFit="1" customWidth="1"/>
    <col min="27" max="27" width="34.88671875" customWidth="1"/>
    <col min="32" max="76" width="8.88671875" style="7"/>
  </cols>
  <sheetData>
    <row r="1" spans="1:76" s="13" customFormat="1" ht="41.4" x14ac:dyDescent="0.3">
      <c r="A1" s="25" t="s">
        <v>11</v>
      </c>
      <c r="B1" s="32" t="s">
        <v>1</v>
      </c>
      <c r="C1" s="3" t="s">
        <v>2</v>
      </c>
      <c r="D1" s="25" t="s">
        <v>12</v>
      </c>
      <c r="E1" s="32" t="s">
        <v>32</v>
      </c>
      <c r="F1" s="32" t="s">
        <v>3</v>
      </c>
      <c r="G1" s="25" t="s">
        <v>0</v>
      </c>
      <c r="H1" s="42" t="s">
        <v>28</v>
      </c>
      <c r="I1" s="43" t="s">
        <v>4</v>
      </c>
      <c r="J1" s="25" t="s">
        <v>5</v>
      </c>
      <c r="K1" s="3" t="s">
        <v>15</v>
      </c>
      <c r="L1" s="32" t="s">
        <v>6</v>
      </c>
      <c r="M1" s="32" t="s">
        <v>7</v>
      </c>
      <c r="N1" s="32" t="s">
        <v>13</v>
      </c>
      <c r="O1" s="26" t="s">
        <v>16</v>
      </c>
      <c r="P1" s="26" t="s">
        <v>19</v>
      </c>
      <c r="Q1" s="26" t="s">
        <v>20</v>
      </c>
      <c r="R1" s="27" t="s">
        <v>21</v>
      </c>
      <c r="S1" s="3" t="s">
        <v>43</v>
      </c>
      <c r="T1" s="3" t="s">
        <v>44</v>
      </c>
      <c r="U1" s="3" t="s">
        <v>23</v>
      </c>
      <c r="V1" s="3" t="s">
        <v>14</v>
      </c>
      <c r="W1" s="3" t="s">
        <v>24</v>
      </c>
      <c r="X1" s="3" t="s">
        <v>8</v>
      </c>
      <c r="Y1" s="3" t="s">
        <v>25</v>
      </c>
      <c r="Z1" s="3" t="s">
        <v>9</v>
      </c>
      <c r="AA1" s="3" t="s">
        <v>10</v>
      </c>
      <c r="AB1" s="13" t="s">
        <v>63</v>
      </c>
      <c r="AC1" s="13" t="s">
        <v>64</v>
      </c>
      <c r="AD1" s="13" t="s">
        <v>65</v>
      </c>
      <c r="AE1" s="13" t="s">
        <v>66</v>
      </c>
      <c r="AF1" s="30" t="s">
        <v>68</v>
      </c>
      <c r="AG1" s="30" t="s">
        <v>69</v>
      </c>
      <c r="AH1" s="30"/>
      <c r="AI1" s="30"/>
      <c r="AJ1" s="30"/>
      <c r="AK1" s="30"/>
      <c r="AL1" s="30"/>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c r="BO1" s="30"/>
      <c r="BP1" s="30"/>
      <c r="BQ1" s="30"/>
      <c r="BR1" s="30"/>
      <c r="BS1" s="30"/>
      <c r="BT1" s="30"/>
      <c r="BU1" s="30"/>
      <c r="BV1" s="30"/>
      <c r="BW1" s="30"/>
      <c r="BX1" s="30"/>
    </row>
    <row r="2" spans="1:76" s="24" customFormat="1" x14ac:dyDescent="0.3">
      <c r="A2" s="9" t="s">
        <v>29</v>
      </c>
      <c r="B2" s="35">
        <v>11</v>
      </c>
      <c r="C2" s="6">
        <v>42924</v>
      </c>
      <c r="D2" t="s">
        <v>30</v>
      </c>
      <c r="E2" s="35">
        <v>20</v>
      </c>
      <c r="F2" s="39">
        <v>1</v>
      </c>
      <c r="G2" t="s">
        <v>41</v>
      </c>
      <c r="H2" s="35">
        <v>52</v>
      </c>
      <c r="I2" s="45">
        <v>38</v>
      </c>
      <c r="J2" t="s">
        <v>31</v>
      </c>
      <c r="K2"/>
      <c r="L2" s="35">
        <v>26</v>
      </c>
      <c r="M2" s="35">
        <v>85</v>
      </c>
      <c r="N2" s="51">
        <v>41</v>
      </c>
      <c r="O2" s="5">
        <f>ROUND(((M2-N2)/M2)*100,0)</f>
        <v>52</v>
      </c>
      <c r="P2" s="28" t="str">
        <f>CONCATENATE(A2,"-",B2,"-",D2)</f>
        <v>Schaeffer-11-PRE</v>
      </c>
      <c r="Q2" s="28">
        <f>IF(J2="L",1,6)</f>
        <v>1</v>
      </c>
      <c r="R2" s="29">
        <f>ROUND(E2/(L2^2*0.005454),0)</f>
        <v>5</v>
      </c>
      <c r="S2" t="s">
        <v>35</v>
      </c>
      <c r="T2" t="s">
        <v>49</v>
      </c>
      <c r="U2"/>
      <c r="V2"/>
      <c r="W2" s="7"/>
      <c r="X2" s="7"/>
      <c r="Y2" s="7"/>
      <c r="Z2" s="7"/>
      <c r="AA2" t="s">
        <v>52</v>
      </c>
      <c r="AB2" s="31" t="s">
        <v>67</v>
      </c>
      <c r="AC2" s="31">
        <v>2017</v>
      </c>
      <c r="AD2" s="31">
        <v>5</v>
      </c>
      <c r="AE2" s="31">
        <v>13</v>
      </c>
      <c r="AF2" s="31">
        <v>36</v>
      </c>
      <c r="AG2" s="31">
        <v>118</v>
      </c>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row>
    <row r="3" spans="1:76" s="12" customFormat="1" x14ac:dyDescent="0.3">
      <c r="A3" s="9" t="s">
        <v>29</v>
      </c>
      <c r="B3" s="35">
        <v>11</v>
      </c>
      <c r="C3" s="6">
        <v>42924</v>
      </c>
      <c r="D3" t="s">
        <v>30</v>
      </c>
      <c r="E3" s="35">
        <v>20</v>
      </c>
      <c r="F3" s="39">
        <v>2</v>
      </c>
      <c r="G3" t="s">
        <v>42</v>
      </c>
      <c r="H3" s="35">
        <v>43</v>
      </c>
      <c r="I3" s="45">
        <v>91</v>
      </c>
      <c r="J3" t="s">
        <v>40</v>
      </c>
      <c r="K3"/>
      <c r="L3" s="35">
        <v>27</v>
      </c>
      <c r="M3" s="35">
        <v>6</v>
      </c>
      <c r="N3" s="50">
        <v>0</v>
      </c>
      <c r="O3" s="5">
        <v>0</v>
      </c>
      <c r="P3" s="28" t="str">
        <f>CONCATENATE(A3,"-",B3,"-",D3)</f>
        <v>Schaeffer-11-PRE</v>
      </c>
      <c r="Q3" s="28">
        <f>IF(J3="L",1,6)</f>
        <v>6</v>
      </c>
      <c r="R3" s="29">
        <f>ROUND(E3/(L3^2*0.005454),0)</f>
        <v>5</v>
      </c>
      <c r="S3" t="s">
        <v>45</v>
      </c>
      <c r="T3" t="s">
        <v>47</v>
      </c>
      <c r="U3" s="7"/>
      <c r="V3" s="7"/>
      <c r="W3" s="7"/>
      <c r="X3" s="7"/>
      <c r="Y3" s="7"/>
      <c r="Z3" s="7"/>
      <c r="AA3"/>
      <c r="AB3" s="31" t="s">
        <v>67</v>
      </c>
      <c r="AC3" s="31">
        <v>2017</v>
      </c>
      <c r="AD3" s="31">
        <v>5</v>
      </c>
      <c r="AE3" s="31">
        <v>13</v>
      </c>
      <c r="AF3" s="31">
        <v>36</v>
      </c>
      <c r="AG3" s="31">
        <v>118</v>
      </c>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row>
    <row r="4" spans="1:76" x14ac:dyDescent="0.3">
      <c r="A4" s="9" t="s">
        <v>29</v>
      </c>
      <c r="B4" s="35">
        <v>11</v>
      </c>
      <c r="C4" s="6">
        <v>42924</v>
      </c>
      <c r="D4" t="s">
        <v>30</v>
      </c>
      <c r="E4" s="35">
        <v>20</v>
      </c>
      <c r="F4" s="54">
        <v>3</v>
      </c>
      <c r="G4" s="9" t="s">
        <v>42</v>
      </c>
      <c r="H4" s="35">
        <v>12</v>
      </c>
      <c r="I4" s="45">
        <v>130</v>
      </c>
      <c r="J4" t="s">
        <v>31</v>
      </c>
      <c r="L4" s="35">
        <v>17</v>
      </c>
      <c r="M4" s="35">
        <v>80</v>
      </c>
      <c r="N4" s="50">
        <v>26</v>
      </c>
      <c r="O4" s="5">
        <f>ROUND(((M4-N4)/M4)*100,0)</f>
        <v>68</v>
      </c>
      <c r="P4" s="28" t="str">
        <f>CONCATENATE(A4,"-",B4,"-",D4)</f>
        <v>Schaeffer-11-PRE</v>
      </c>
      <c r="Q4" s="28">
        <f>IF(J4="L",1,6)</f>
        <v>1</v>
      </c>
      <c r="R4" s="29">
        <f>ROUND(E4/(L4^2*0.005454),0)</f>
        <v>13</v>
      </c>
      <c r="S4" t="s">
        <v>46</v>
      </c>
      <c r="T4" t="s">
        <v>49</v>
      </c>
      <c r="U4" s="7"/>
      <c r="V4" s="7"/>
      <c r="W4" s="7"/>
      <c r="X4" s="7"/>
      <c r="Y4" s="7"/>
      <c r="Z4" s="7"/>
      <c r="AB4" s="31" t="s">
        <v>67</v>
      </c>
      <c r="AC4" s="31">
        <v>2017</v>
      </c>
      <c r="AD4" s="31">
        <v>5</v>
      </c>
      <c r="AE4" s="31">
        <v>13</v>
      </c>
      <c r="AF4" s="31">
        <v>36</v>
      </c>
      <c r="AG4" s="31">
        <v>118</v>
      </c>
    </row>
    <row r="5" spans="1:76" x14ac:dyDescent="0.3">
      <c r="A5" s="9" t="s">
        <v>29</v>
      </c>
      <c r="B5" s="35">
        <v>11</v>
      </c>
      <c r="C5" s="6">
        <v>42924</v>
      </c>
      <c r="D5" t="s">
        <v>30</v>
      </c>
      <c r="E5" s="35">
        <v>20</v>
      </c>
      <c r="F5" s="39">
        <v>4</v>
      </c>
      <c r="G5" t="s">
        <v>42</v>
      </c>
      <c r="H5" s="35">
        <v>21</v>
      </c>
      <c r="I5" s="45">
        <v>165</v>
      </c>
      <c r="J5" t="s">
        <v>40</v>
      </c>
      <c r="L5" s="35">
        <v>12</v>
      </c>
      <c r="M5" s="35">
        <v>38</v>
      </c>
      <c r="N5" s="50">
        <v>0</v>
      </c>
      <c r="O5" s="5">
        <v>0</v>
      </c>
      <c r="P5" s="28" t="str">
        <f>CONCATENATE(A5,"-",B5,"-",D5)</f>
        <v>Schaeffer-11-PRE</v>
      </c>
      <c r="Q5" s="28">
        <f>IF(J5="L",1,6)</f>
        <v>6</v>
      </c>
      <c r="R5" s="29">
        <f>ROUND(E5/(L5^2*0.005454),0)</f>
        <v>25</v>
      </c>
      <c r="S5" t="s">
        <v>45</v>
      </c>
      <c r="T5" t="s">
        <v>48</v>
      </c>
      <c r="U5" s="7"/>
      <c r="V5" s="7"/>
      <c r="W5" s="7"/>
      <c r="X5" s="7"/>
      <c r="Y5" s="7"/>
      <c r="Z5" s="7"/>
      <c r="AA5" t="s">
        <v>53</v>
      </c>
      <c r="AB5" s="31" t="s">
        <v>67</v>
      </c>
      <c r="AC5" s="31">
        <v>2017</v>
      </c>
      <c r="AD5" s="31">
        <v>5</v>
      </c>
      <c r="AE5" s="31">
        <v>13</v>
      </c>
      <c r="AF5" s="31">
        <v>36</v>
      </c>
      <c r="AG5" s="31">
        <v>118</v>
      </c>
    </row>
    <row r="6" spans="1:76" x14ac:dyDescent="0.3">
      <c r="A6" s="9" t="s">
        <v>29</v>
      </c>
      <c r="B6" s="35">
        <v>11</v>
      </c>
      <c r="C6" s="6">
        <v>42924</v>
      </c>
      <c r="D6" t="s">
        <v>30</v>
      </c>
      <c r="E6" s="35">
        <v>20</v>
      </c>
      <c r="F6" s="39">
        <v>5</v>
      </c>
      <c r="G6" t="s">
        <v>42</v>
      </c>
      <c r="H6" s="35">
        <v>24</v>
      </c>
      <c r="I6" s="45">
        <v>166</v>
      </c>
      <c r="J6" t="s">
        <v>31</v>
      </c>
      <c r="L6" s="35">
        <v>18</v>
      </c>
      <c r="M6" s="35">
        <v>82</v>
      </c>
      <c r="N6" s="50">
        <v>39</v>
      </c>
      <c r="O6" s="5">
        <f>ROUND(((M6-N6)/M6)*100,0)</f>
        <v>52</v>
      </c>
      <c r="P6" s="28" t="str">
        <f>CONCATENATE(A6,"-",B6,"-",D6)</f>
        <v>Schaeffer-11-PRE</v>
      </c>
      <c r="Q6" s="28">
        <f>IF(J6="L",1,6)</f>
        <v>1</v>
      </c>
      <c r="R6" s="29">
        <f>ROUND(E6/(L6^2*0.005454),0)</f>
        <v>11</v>
      </c>
      <c r="S6" t="s">
        <v>46</v>
      </c>
      <c r="T6" t="s">
        <v>49</v>
      </c>
      <c r="U6" s="7"/>
      <c r="V6" s="7"/>
      <c r="W6" s="7"/>
      <c r="X6" s="7"/>
      <c r="Y6" s="7"/>
      <c r="Z6" s="7"/>
      <c r="AB6" s="31" t="s">
        <v>67</v>
      </c>
      <c r="AC6" s="31">
        <v>2017</v>
      </c>
      <c r="AD6" s="31">
        <v>5</v>
      </c>
      <c r="AE6" s="31">
        <v>13</v>
      </c>
      <c r="AF6" s="31">
        <v>36</v>
      </c>
      <c r="AG6" s="31">
        <v>118</v>
      </c>
    </row>
    <row r="7" spans="1:76" x14ac:dyDescent="0.3">
      <c r="A7" s="9" t="s">
        <v>29</v>
      </c>
      <c r="B7" s="35">
        <v>20</v>
      </c>
      <c r="C7" s="6">
        <v>42923</v>
      </c>
      <c r="D7" t="s">
        <v>30</v>
      </c>
      <c r="E7" s="35">
        <v>20</v>
      </c>
      <c r="F7" s="39">
        <v>1</v>
      </c>
      <c r="G7" t="s">
        <v>33</v>
      </c>
      <c r="H7" s="35">
        <v>22</v>
      </c>
      <c r="I7" s="45">
        <v>16</v>
      </c>
      <c r="J7" t="s">
        <v>31</v>
      </c>
      <c r="L7" s="35">
        <v>31.5</v>
      </c>
      <c r="M7" s="35">
        <v>89</v>
      </c>
      <c r="N7" s="50">
        <v>22</v>
      </c>
      <c r="O7" s="5">
        <f>ROUND(((M7-N7)/M7)*100,0)</f>
        <v>75</v>
      </c>
      <c r="P7" s="28" t="str">
        <f>CONCATENATE(A7,"-",B7,"-",D7)</f>
        <v>Schaeffer-20-PRE</v>
      </c>
      <c r="Q7" s="28">
        <f>IF(J7="L",1,6)</f>
        <v>1</v>
      </c>
      <c r="R7" s="29">
        <f>ROUND(E7/(L7^2*0.005454),0)</f>
        <v>4</v>
      </c>
      <c r="S7" t="s">
        <v>35</v>
      </c>
      <c r="U7" s="7"/>
      <c r="V7" s="7"/>
      <c r="W7" s="7"/>
      <c r="X7" s="7"/>
      <c r="Y7" s="7"/>
      <c r="Z7" s="7"/>
      <c r="AB7" s="31" t="s">
        <v>67</v>
      </c>
      <c r="AC7" s="31">
        <v>2017</v>
      </c>
      <c r="AD7" s="31">
        <v>5</v>
      </c>
      <c r="AE7" s="31">
        <v>13</v>
      </c>
      <c r="AF7" s="31">
        <v>36</v>
      </c>
      <c r="AG7" s="31">
        <v>118</v>
      </c>
    </row>
    <row r="8" spans="1:76" x14ac:dyDescent="0.3">
      <c r="A8" s="9" t="s">
        <v>29</v>
      </c>
      <c r="B8" s="35">
        <v>20</v>
      </c>
      <c r="C8" s="6">
        <v>42923</v>
      </c>
      <c r="D8" t="s">
        <v>30</v>
      </c>
      <c r="E8" s="35">
        <v>20</v>
      </c>
      <c r="F8" s="39">
        <v>2</v>
      </c>
      <c r="G8" t="s">
        <v>33</v>
      </c>
      <c r="H8" s="35">
        <v>27</v>
      </c>
      <c r="I8" s="45">
        <v>36</v>
      </c>
      <c r="J8" s="35" t="s">
        <v>31</v>
      </c>
      <c r="L8" s="35">
        <v>29</v>
      </c>
      <c r="M8" s="35">
        <v>89</v>
      </c>
      <c r="N8" s="50">
        <v>25</v>
      </c>
      <c r="O8" s="5">
        <f>ROUND(((M8-N8)/M8)*100,0)</f>
        <v>72</v>
      </c>
      <c r="P8" s="28" t="str">
        <f>CONCATENATE(A8,"-",B8,"-",D8)</f>
        <v>Schaeffer-20-PRE</v>
      </c>
      <c r="Q8" s="28">
        <f>IF(J8="L",1,6)</f>
        <v>1</v>
      </c>
      <c r="R8" s="29">
        <f>ROUND(E8/(L8^2*0.005454),0)</f>
        <v>4</v>
      </c>
      <c r="S8" t="s">
        <v>35</v>
      </c>
      <c r="U8" s="7"/>
      <c r="V8" s="7"/>
      <c r="W8" s="7"/>
      <c r="X8" s="7"/>
      <c r="Y8" s="7"/>
      <c r="Z8" s="7"/>
      <c r="AB8" s="31" t="s">
        <v>67</v>
      </c>
      <c r="AC8" s="31">
        <v>2017</v>
      </c>
      <c r="AD8" s="31">
        <v>5</v>
      </c>
      <c r="AE8" s="31">
        <v>13</v>
      </c>
      <c r="AF8" s="31">
        <v>36</v>
      </c>
      <c r="AG8" s="31">
        <v>118</v>
      </c>
    </row>
    <row r="9" spans="1:76" x14ac:dyDescent="0.3">
      <c r="A9" s="9" t="s">
        <v>29</v>
      </c>
      <c r="B9" s="35">
        <v>20</v>
      </c>
      <c r="C9" s="6">
        <v>42923</v>
      </c>
      <c r="D9" t="s">
        <v>30</v>
      </c>
      <c r="E9" s="35">
        <v>20</v>
      </c>
      <c r="F9" s="10">
        <v>3</v>
      </c>
      <c r="G9" t="s">
        <v>41</v>
      </c>
      <c r="H9" s="35">
        <v>36.5</v>
      </c>
      <c r="I9" s="46">
        <v>30</v>
      </c>
      <c r="J9" t="s">
        <v>31</v>
      </c>
      <c r="L9" s="35">
        <v>38</v>
      </c>
      <c r="M9" s="35">
        <v>93</v>
      </c>
      <c r="N9" s="50">
        <v>21</v>
      </c>
      <c r="O9" s="5">
        <f>ROUND(((M9-N9)/M9)*100,0)</f>
        <v>77</v>
      </c>
      <c r="P9" s="28" t="str">
        <f>CONCATENATE(A9,"-",B9,"-",D9)</f>
        <v>Schaeffer-20-PRE</v>
      </c>
      <c r="Q9" s="28">
        <f>IF(J9="L",1,6)</f>
        <v>1</v>
      </c>
      <c r="R9" s="29">
        <f>ROUND(E9/(L9^2*0.005454),0)</f>
        <v>3</v>
      </c>
      <c r="S9" t="s">
        <v>35</v>
      </c>
      <c r="U9" s="7"/>
      <c r="V9" s="7"/>
      <c r="W9" s="7"/>
      <c r="X9" s="7"/>
      <c r="Y9" s="7"/>
      <c r="Z9" s="7"/>
      <c r="AB9" s="31" t="s">
        <v>67</v>
      </c>
      <c r="AC9" s="31">
        <v>2017</v>
      </c>
      <c r="AD9" s="31">
        <v>5</v>
      </c>
      <c r="AE9" s="31">
        <v>13</v>
      </c>
      <c r="AF9" s="31">
        <v>36</v>
      </c>
      <c r="AG9" s="31">
        <v>118</v>
      </c>
    </row>
    <row r="10" spans="1:76" x14ac:dyDescent="0.3">
      <c r="A10" s="9" t="s">
        <v>29</v>
      </c>
      <c r="B10" s="35">
        <v>20</v>
      </c>
      <c r="C10" s="6">
        <v>42923</v>
      </c>
      <c r="D10" t="s">
        <v>30</v>
      </c>
      <c r="E10" s="35">
        <v>20</v>
      </c>
      <c r="F10" s="39">
        <v>4</v>
      </c>
      <c r="G10" t="s">
        <v>33</v>
      </c>
      <c r="H10" s="35">
        <v>32.5</v>
      </c>
      <c r="I10" s="45">
        <v>68</v>
      </c>
      <c r="J10" t="s">
        <v>31</v>
      </c>
      <c r="L10" s="35">
        <v>29</v>
      </c>
      <c r="M10" s="35">
        <v>83</v>
      </c>
      <c r="N10" s="50">
        <v>15</v>
      </c>
      <c r="O10" s="5">
        <f>ROUND(((M10-N10)/M10)*100,0)</f>
        <v>82</v>
      </c>
      <c r="P10" s="28" t="str">
        <f>CONCATENATE(A10,"-",B10,"-",D10)</f>
        <v>Schaeffer-20-PRE</v>
      </c>
      <c r="Q10" s="28">
        <f>IF(J10="L",1,6)</f>
        <v>1</v>
      </c>
      <c r="R10" s="29">
        <f>ROUND(E10/(L10^2*0.005454),0)</f>
        <v>4</v>
      </c>
      <c r="S10" t="s">
        <v>35</v>
      </c>
      <c r="U10" s="7"/>
      <c r="V10" s="7"/>
      <c r="W10" s="7"/>
      <c r="X10" s="7"/>
      <c r="Y10" s="7"/>
      <c r="Z10" s="7"/>
      <c r="AB10" s="31" t="s">
        <v>67</v>
      </c>
      <c r="AC10" s="31">
        <v>2017</v>
      </c>
      <c r="AD10" s="31">
        <v>5</v>
      </c>
      <c r="AE10" s="31">
        <v>13</v>
      </c>
      <c r="AF10" s="31">
        <v>36</v>
      </c>
      <c r="AG10" s="31">
        <v>118</v>
      </c>
    </row>
    <row r="11" spans="1:76" x14ac:dyDescent="0.3">
      <c r="A11" s="9" t="s">
        <v>29</v>
      </c>
      <c r="B11" s="35">
        <v>20</v>
      </c>
      <c r="C11" s="6">
        <v>42923</v>
      </c>
      <c r="D11" t="s">
        <v>30</v>
      </c>
      <c r="E11" s="35">
        <v>20</v>
      </c>
      <c r="F11" s="10">
        <v>5</v>
      </c>
      <c r="G11" t="s">
        <v>33</v>
      </c>
      <c r="H11" s="35">
        <v>42</v>
      </c>
      <c r="I11" s="45">
        <v>80</v>
      </c>
      <c r="J11" t="s">
        <v>31</v>
      </c>
      <c r="L11" s="35">
        <v>29</v>
      </c>
      <c r="M11" s="35">
        <v>77</v>
      </c>
      <c r="N11" s="50">
        <v>16</v>
      </c>
      <c r="O11" s="5">
        <f>ROUND(((M11-N11)/M11)*100,0)</f>
        <v>79</v>
      </c>
      <c r="P11" s="28" t="str">
        <f>CONCATENATE(A11,"-",B11,"-",D11)</f>
        <v>Schaeffer-20-PRE</v>
      </c>
      <c r="Q11" s="28">
        <f>IF(J11="L",1,6)</f>
        <v>1</v>
      </c>
      <c r="R11" s="29">
        <f>ROUND(E11/(L11^2*0.005454),0)</f>
        <v>4</v>
      </c>
      <c r="S11" t="s">
        <v>35</v>
      </c>
      <c r="U11" s="7"/>
      <c r="V11" s="7"/>
      <c r="W11" s="7"/>
      <c r="X11" s="7"/>
      <c r="Y11" s="7"/>
      <c r="Z11" s="7"/>
      <c r="AB11" s="31" t="s">
        <v>67</v>
      </c>
      <c r="AC11" s="31">
        <v>2017</v>
      </c>
      <c r="AD11" s="31">
        <v>5</v>
      </c>
      <c r="AE11" s="31">
        <v>13</v>
      </c>
      <c r="AF11" s="31">
        <v>36</v>
      </c>
      <c r="AG11" s="31">
        <v>118</v>
      </c>
    </row>
    <row r="12" spans="1:76" x14ac:dyDescent="0.3">
      <c r="A12" s="9" t="s">
        <v>29</v>
      </c>
      <c r="B12" s="35">
        <v>20</v>
      </c>
      <c r="C12" s="6">
        <v>42923</v>
      </c>
      <c r="D12" t="s">
        <v>30</v>
      </c>
      <c r="E12" s="35">
        <v>20</v>
      </c>
      <c r="F12" s="39">
        <v>6</v>
      </c>
      <c r="G12" t="s">
        <v>33</v>
      </c>
      <c r="H12" s="35">
        <v>60</v>
      </c>
      <c r="I12" s="45">
        <v>104</v>
      </c>
      <c r="J12" t="s">
        <v>31</v>
      </c>
      <c r="L12" s="35">
        <v>33</v>
      </c>
      <c r="M12" s="35">
        <v>97</v>
      </c>
      <c r="N12" s="50">
        <v>19</v>
      </c>
      <c r="O12" s="5">
        <f>ROUND(((M12-N12)/M12)*100,0)</f>
        <v>80</v>
      </c>
      <c r="P12" s="28" t="str">
        <f>CONCATENATE(A12,"-",B12,"-",D12)</f>
        <v>Schaeffer-20-PRE</v>
      </c>
      <c r="Q12" s="28">
        <f>IF(J12="L",1,6)</f>
        <v>1</v>
      </c>
      <c r="R12" s="29">
        <f>ROUND(E12/(L12^2*0.005454),0)</f>
        <v>3</v>
      </c>
      <c r="S12" t="s">
        <v>35</v>
      </c>
      <c r="U12" s="7"/>
      <c r="V12" s="7"/>
      <c r="W12" s="7"/>
      <c r="X12" s="7"/>
      <c r="Y12" s="7"/>
      <c r="Z12" s="7"/>
      <c r="AB12" s="31" t="s">
        <v>67</v>
      </c>
      <c r="AC12" s="31">
        <v>2017</v>
      </c>
      <c r="AD12" s="31">
        <v>5</v>
      </c>
      <c r="AE12" s="31">
        <v>13</v>
      </c>
      <c r="AF12" s="31">
        <v>36</v>
      </c>
      <c r="AG12" s="31">
        <v>118</v>
      </c>
    </row>
    <row r="13" spans="1:76" x14ac:dyDescent="0.3">
      <c r="A13" s="9" t="s">
        <v>29</v>
      </c>
      <c r="B13" s="35">
        <v>20</v>
      </c>
      <c r="C13" s="6">
        <v>42923</v>
      </c>
      <c r="D13" t="s">
        <v>30</v>
      </c>
      <c r="E13" s="35">
        <v>20</v>
      </c>
      <c r="F13" s="10">
        <v>7</v>
      </c>
      <c r="G13" t="s">
        <v>33</v>
      </c>
      <c r="H13" s="35">
        <v>61.5</v>
      </c>
      <c r="I13" s="45">
        <v>200</v>
      </c>
      <c r="J13" t="s">
        <v>31</v>
      </c>
      <c r="L13" s="35">
        <v>35</v>
      </c>
      <c r="M13" s="35">
        <v>90</v>
      </c>
      <c r="N13" s="50">
        <v>22</v>
      </c>
      <c r="O13" s="5">
        <f>ROUND(((M13-N13)/M13)*100,0)</f>
        <v>76</v>
      </c>
      <c r="P13" s="28" t="str">
        <f>CONCATENATE(A13,"-",B13,"-",D13)</f>
        <v>Schaeffer-20-PRE</v>
      </c>
      <c r="Q13" s="28">
        <f>IF(J13="L",1,6)</f>
        <v>1</v>
      </c>
      <c r="R13" s="29">
        <f>ROUND(E13/(L13^2*0.005454),0)</f>
        <v>3</v>
      </c>
      <c r="S13" t="s">
        <v>35</v>
      </c>
      <c r="U13" s="7"/>
      <c r="V13" s="7"/>
      <c r="W13" s="7"/>
      <c r="X13" s="7"/>
      <c r="Y13" s="7"/>
      <c r="Z13" s="7"/>
      <c r="AB13" s="31" t="s">
        <v>67</v>
      </c>
      <c r="AC13" s="31">
        <v>2017</v>
      </c>
      <c r="AD13" s="31">
        <v>5</v>
      </c>
      <c r="AE13" s="31">
        <v>13</v>
      </c>
      <c r="AF13" s="31">
        <v>36</v>
      </c>
      <c r="AG13" s="31">
        <v>118</v>
      </c>
    </row>
    <row r="14" spans="1:76" x14ac:dyDescent="0.3">
      <c r="A14" s="9" t="s">
        <v>29</v>
      </c>
      <c r="B14" s="35">
        <v>20</v>
      </c>
      <c r="C14" s="6">
        <v>42923</v>
      </c>
      <c r="D14" t="s">
        <v>30</v>
      </c>
      <c r="E14" s="35">
        <v>20</v>
      </c>
      <c r="F14" s="39">
        <v>8</v>
      </c>
      <c r="G14" t="s">
        <v>33</v>
      </c>
      <c r="H14" s="35">
        <v>66</v>
      </c>
      <c r="I14" s="45">
        <v>208</v>
      </c>
      <c r="J14" t="s">
        <v>31</v>
      </c>
      <c r="L14" s="35">
        <v>44</v>
      </c>
      <c r="M14" s="35">
        <v>114</v>
      </c>
      <c r="N14" s="50">
        <v>30</v>
      </c>
      <c r="O14" s="5">
        <f>ROUND(((M14-N14)/M14)*100,0)</f>
        <v>74</v>
      </c>
      <c r="P14" s="28" t="str">
        <f>CONCATENATE(A14,"-",B14,"-",D14)</f>
        <v>Schaeffer-20-PRE</v>
      </c>
      <c r="Q14" s="28">
        <f>IF(J14="L",1,6)</f>
        <v>1</v>
      </c>
      <c r="R14" s="29">
        <f>ROUND(E14/(L14^2*0.005454),0)</f>
        <v>2</v>
      </c>
      <c r="S14" t="s">
        <v>35</v>
      </c>
      <c r="U14" s="7"/>
      <c r="V14" s="7"/>
      <c r="W14" s="7"/>
      <c r="X14" s="7"/>
      <c r="Y14" s="7"/>
      <c r="Z14" s="7"/>
      <c r="AB14" s="31" t="s">
        <v>67</v>
      </c>
      <c r="AC14" s="31">
        <v>2017</v>
      </c>
      <c r="AD14" s="31">
        <v>5</v>
      </c>
      <c r="AE14" s="31">
        <v>13</v>
      </c>
      <c r="AF14" s="31">
        <v>36</v>
      </c>
      <c r="AG14" s="31">
        <v>118</v>
      </c>
    </row>
    <row r="15" spans="1:76" x14ac:dyDescent="0.3">
      <c r="A15" s="9" t="s">
        <v>29</v>
      </c>
      <c r="B15" s="35">
        <v>20</v>
      </c>
      <c r="C15" s="6">
        <v>42923</v>
      </c>
      <c r="D15" t="s">
        <v>30</v>
      </c>
      <c r="E15" s="35">
        <v>20</v>
      </c>
      <c r="F15" s="10">
        <v>9</v>
      </c>
      <c r="G15" t="s">
        <v>33</v>
      </c>
      <c r="H15" s="35">
        <v>60</v>
      </c>
      <c r="I15" s="45">
        <v>214</v>
      </c>
      <c r="J15" t="s">
        <v>40</v>
      </c>
      <c r="L15" s="35">
        <v>40</v>
      </c>
      <c r="M15" s="35">
        <v>93</v>
      </c>
      <c r="N15" s="50">
        <v>0</v>
      </c>
      <c r="O15" s="5">
        <v>0</v>
      </c>
      <c r="P15" s="28" t="str">
        <f>CONCATENATE(A15,"-",B15,"-",D15)</f>
        <v>Schaeffer-20-PRE</v>
      </c>
      <c r="Q15" s="28">
        <f>IF(J15="L",1,6)</f>
        <v>6</v>
      </c>
      <c r="R15" s="29">
        <f>ROUND(E15/(L15^2*0.005454),0)</f>
        <v>2</v>
      </c>
      <c r="S15" t="s">
        <v>46</v>
      </c>
      <c r="U15" s="7"/>
      <c r="V15" s="7"/>
      <c r="W15" s="7"/>
      <c r="X15" s="7"/>
      <c r="Y15" s="7"/>
      <c r="Z15" s="7"/>
      <c r="AB15" s="31" t="s">
        <v>67</v>
      </c>
      <c r="AC15" s="31">
        <v>2017</v>
      </c>
      <c r="AD15" s="31">
        <v>5</v>
      </c>
      <c r="AE15" s="31">
        <v>13</v>
      </c>
      <c r="AF15" s="31">
        <v>36</v>
      </c>
      <c r="AG15" s="31">
        <v>118</v>
      </c>
    </row>
    <row r="16" spans="1:76" x14ac:dyDescent="0.3">
      <c r="A16" s="9" t="s">
        <v>29</v>
      </c>
      <c r="B16" s="35">
        <v>20</v>
      </c>
      <c r="C16" s="6">
        <v>42923</v>
      </c>
      <c r="D16" t="s">
        <v>30</v>
      </c>
      <c r="E16" s="35">
        <v>20</v>
      </c>
      <c r="F16" s="39">
        <v>10</v>
      </c>
      <c r="G16" t="s">
        <v>41</v>
      </c>
      <c r="H16" s="35">
        <v>37</v>
      </c>
      <c r="I16" s="45">
        <v>266</v>
      </c>
      <c r="J16" t="s">
        <v>31</v>
      </c>
      <c r="L16" s="35">
        <v>46</v>
      </c>
      <c r="M16" s="35">
        <v>81</v>
      </c>
      <c r="N16" s="50">
        <v>38</v>
      </c>
      <c r="O16" s="5">
        <f>ROUND(((M16-N16)/M16)*100,0)</f>
        <v>53</v>
      </c>
      <c r="P16" s="28" t="str">
        <f>CONCATENATE(A16,"-",B16,"-",D16)</f>
        <v>Schaeffer-20-PRE</v>
      </c>
      <c r="Q16" s="28">
        <f>IF(J16="L",1,6)</f>
        <v>1</v>
      </c>
      <c r="R16" s="29">
        <f>ROUND(E16/(L16^2*0.005454),0)</f>
        <v>2</v>
      </c>
      <c r="S16" t="s">
        <v>35</v>
      </c>
      <c r="U16" s="7"/>
      <c r="V16" s="7"/>
      <c r="W16" s="7"/>
      <c r="X16" s="7"/>
      <c r="Y16" s="7"/>
      <c r="Z16" s="7"/>
      <c r="AB16" s="31" t="s">
        <v>67</v>
      </c>
      <c r="AC16" s="31">
        <v>2017</v>
      </c>
      <c r="AD16" s="31">
        <v>5</v>
      </c>
      <c r="AE16" s="31">
        <v>13</v>
      </c>
      <c r="AF16" s="31">
        <v>36</v>
      </c>
      <c r="AG16" s="31">
        <v>118</v>
      </c>
    </row>
    <row r="17" spans="1:33" x14ac:dyDescent="0.3">
      <c r="A17" s="9" t="s">
        <v>29</v>
      </c>
      <c r="B17" s="35">
        <v>20</v>
      </c>
      <c r="C17" s="6">
        <v>42923</v>
      </c>
      <c r="D17" t="s">
        <v>30</v>
      </c>
      <c r="E17" s="35">
        <v>20</v>
      </c>
      <c r="F17" s="10">
        <v>11</v>
      </c>
      <c r="G17" t="s">
        <v>33</v>
      </c>
      <c r="H17" s="35">
        <v>29</v>
      </c>
      <c r="I17" s="45">
        <v>304</v>
      </c>
      <c r="J17" t="s">
        <v>31</v>
      </c>
      <c r="L17" s="35">
        <v>28</v>
      </c>
      <c r="M17" s="35">
        <v>61</v>
      </c>
      <c r="N17" s="50">
        <v>14</v>
      </c>
      <c r="O17" s="5">
        <f>ROUND(((M17-N17)/M17)*100,0)</f>
        <v>77</v>
      </c>
      <c r="P17" s="28" t="str">
        <f>CONCATENATE(A17,"-",B17,"-",D17)</f>
        <v>Schaeffer-20-PRE</v>
      </c>
      <c r="Q17" s="28">
        <f>IF(J17="L",1,6)</f>
        <v>1</v>
      </c>
      <c r="R17" s="29">
        <f>ROUND(E17/(L17^2*0.005454),0)</f>
        <v>5</v>
      </c>
      <c r="S17" t="s">
        <v>35</v>
      </c>
      <c r="U17" s="7"/>
      <c r="V17" s="7"/>
      <c r="W17" s="7"/>
      <c r="X17" s="7"/>
      <c r="Y17" s="7"/>
      <c r="Z17" s="7"/>
      <c r="AB17" s="31" t="s">
        <v>67</v>
      </c>
      <c r="AC17" s="31">
        <v>2017</v>
      </c>
      <c r="AD17" s="31">
        <v>5</v>
      </c>
      <c r="AE17" s="31">
        <v>13</v>
      </c>
      <c r="AF17" s="31">
        <v>36</v>
      </c>
      <c r="AG17" s="31">
        <v>118</v>
      </c>
    </row>
    <row r="18" spans="1:33" x14ac:dyDescent="0.3">
      <c r="A18" s="15" t="s">
        <v>29</v>
      </c>
      <c r="B18" s="35">
        <v>21</v>
      </c>
      <c r="C18" s="6">
        <v>42923</v>
      </c>
      <c r="D18" t="s">
        <v>30</v>
      </c>
      <c r="E18" s="35">
        <v>10</v>
      </c>
      <c r="F18" s="39">
        <v>20</v>
      </c>
      <c r="G18" t="s">
        <v>41</v>
      </c>
      <c r="H18" s="35">
        <v>75.5</v>
      </c>
      <c r="I18" s="45">
        <v>110</v>
      </c>
      <c r="J18" t="s">
        <v>31</v>
      </c>
      <c r="L18" s="35">
        <v>37.5</v>
      </c>
      <c r="M18" s="35">
        <v>102</v>
      </c>
      <c r="N18" s="50">
        <v>16</v>
      </c>
      <c r="O18" s="5">
        <f>ROUND(((M18-N18)/M18)*100,0)</f>
        <v>84</v>
      </c>
      <c r="P18" s="28" t="str">
        <f>CONCATENATE(A18,"-",B18,"-",D18)</f>
        <v>Schaeffer-21-PRE</v>
      </c>
      <c r="Q18" s="28">
        <f>IF(J18="L",1,6)</f>
        <v>1</v>
      </c>
      <c r="R18" s="29">
        <f>ROUND(E18/(L18^2*0.005454),0)</f>
        <v>1</v>
      </c>
      <c r="S18" t="s">
        <v>35</v>
      </c>
      <c r="AB18" s="31" t="s">
        <v>67</v>
      </c>
      <c r="AC18" s="31">
        <v>2017</v>
      </c>
      <c r="AD18" s="31">
        <v>5</v>
      </c>
      <c r="AE18" s="31">
        <v>13</v>
      </c>
      <c r="AF18" s="31">
        <v>36</v>
      </c>
      <c r="AG18" s="31">
        <v>118</v>
      </c>
    </row>
    <row r="19" spans="1:33" x14ac:dyDescent="0.3">
      <c r="A19" s="15" t="s">
        <v>29</v>
      </c>
      <c r="B19" s="35">
        <v>21</v>
      </c>
      <c r="C19" s="6">
        <v>42923</v>
      </c>
      <c r="D19" t="s">
        <v>30</v>
      </c>
      <c r="E19" s="35">
        <v>10</v>
      </c>
      <c r="F19" s="10">
        <v>21</v>
      </c>
      <c r="G19" t="s">
        <v>41</v>
      </c>
      <c r="H19" s="35">
        <v>80</v>
      </c>
      <c r="I19" s="45">
        <v>242</v>
      </c>
      <c r="J19" t="s">
        <v>31</v>
      </c>
      <c r="L19" s="35">
        <v>38</v>
      </c>
      <c r="M19" s="35">
        <v>86</v>
      </c>
      <c r="N19" s="50">
        <v>18.5</v>
      </c>
      <c r="O19" s="5">
        <f>ROUND(((M19-N19)/M19)*100,0)</f>
        <v>78</v>
      </c>
      <c r="P19" s="28" t="str">
        <f>CONCATENATE(A19,"-",B19,"-",D19)</f>
        <v>Schaeffer-21-PRE</v>
      </c>
      <c r="Q19" s="28">
        <f>IF(J19="L",1,6)</f>
        <v>1</v>
      </c>
      <c r="R19" s="29">
        <f>ROUND(E19/(L19^2*0.005454),0)</f>
        <v>1</v>
      </c>
      <c r="S19" t="s">
        <v>46</v>
      </c>
      <c r="AB19" s="31" t="s">
        <v>67</v>
      </c>
      <c r="AC19" s="31">
        <v>2017</v>
      </c>
      <c r="AD19" s="31">
        <v>5</v>
      </c>
      <c r="AE19" s="31">
        <v>13</v>
      </c>
      <c r="AF19" s="31">
        <v>36</v>
      </c>
      <c r="AG19" s="31">
        <v>118</v>
      </c>
    </row>
    <row r="20" spans="1:33" x14ac:dyDescent="0.3">
      <c r="A20" s="15" t="s">
        <v>29</v>
      </c>
      <c r="B20" s="35">
        <v>21</v>
      </c>
      <c r="C20" s="6">
        <v>42923</v>
      </c>
      <c r="D20" t="s">
        <v>30</v>
      </c>
      <c r="E20" s="35">
        <v>10</v>
      </c>
      <c r="F20" s="39">
        <v>22</v>
      </c>
      <c r="G20" t="s">
        <v>41</v>
      </c>
      <c r="H20" s="35">
        <v>20</v>
      </c>
      <c r="I20" s="45">
        <v>264</v>
      </c>
      <c r="J20" t="s">
        <v>31</v>
      </c>
      <c r="L20" s="35">
        <v>34</v>
      </c>
      <c r="M20" s="35">
        <v>88.5</v>
      </c>
      <c r="N20" s="50">
        <v>34.5</v>
      </c>
      <c r="O20" s="5">
        <f>ROUND(((M20-N20)/M20)*100,0)</f>
        <v>61</v>
      </c>
      <c r="P20" s="28" t="str">
        <f>CONCATENATE(A20,"-",B20,"-",D20)</f>
        <v>Schaeffer-21-PRE</v>
      </c>
      <c r="Q20" s="28">
        <f>IF(J20="L",1,6)</f>
        <v>1</v>
      </c>
      <c r="R20" s="29">
        <f>ROUND(E20/(L20^2*0.005454),0)</f>
        <v>2</v>
      </c>
      <c r="S20" t="s">
        <v>46</v>
      </c>
      <c r="AB20" s="31" t="s">
        <v>67</v>
      </c>
      <c r="AC20" s="31">
        <v>2017</v>
      </c>
      <c r="AD20" s="31">
        <v>5</v>
      </c>
      <c r="AE20" s="31">
        <v>13</v>
      </c>
      <c r="AF20" s="31">
        <v>36</v>
      </c>
      <c r="AG20" s="31">
        <v>118</v>
      </c>
    </row>
    <row r="21" spans="1:33" x14ac:dyDescent="0.3">
      <c r="A21" s="15" t="s">
        <v>29</v>
      </c>
      <c r="B21" s="35">
        <v>21</v>
      </c>
      <c r="C21" s="6">
        <v>42923</v>
      </c>
      <c r="D21" t="s">
        <v>30</v>
      </c>
      <c r="E21" s="35">
        <v>10</v>
      </c>
      <c r="F21" s="10">
        <v>23</v>
      </c>
      <c r="G21" t="s">
        <v>41</v>
      </c>
      <c r="H21" s="35">
        <v>49</v>
      </c>
      <c r="I21" s="45">
        <v>282</v>
      </c>
      <c r="J21" t="s">
        <v>31</v>
      </c>
      <c r="L21" s="35">
        <v>41</v>
      </c>
      <c r="M21" s="35">
        <v>96</v>
      </c>
      <c r="N21" s="50">
        <v>34</v>
      </c>
      <c r="O21" s="5">
        <f>ROUND(((M21-N21)/M21)*100,0)</f>
        <v>65</v>
      </c>
      <c r="P21" s="28" t="str">
        <f>CONCATENATE(A21,"-",B21,"-",D21)</f>
        <v>Schaeffer-21-PRE</v>
      </c>
      <c r="Q21" s="28">
        <f>IF(J21="L",1,6)</f>
        <v>1</v>
      </c>
      <c r="R21" s="29">
        <f>ROUND(E21/(L21^2*0.005454),0)</f>
        <v>1</v>
      </c>
      <c r="S21" t="s">
        <v>46</v>
      </c>
      <c r="AB21" s="31" t="s">
        <v>67</v>
      </c>
      <c r="AC21" s="31">
        <v>2017</v>
      </c>
      <c r="AD21" s="31">
        <v>5</v>
      </c>
      <c r="AE21" s="31">
        <v>13</v>
      </c>
      <c r="AF21" s="31">
        <v>36</v>
      </c>
      <c r="AG21" s="31">
        <v>118</v>
      </c>
    </row>
    <row r="22" spans="1:33" x14ac:dyDescent="0.3">
      <c r="A22" s="15" t="s">
        <v>29</v>
      </c>
      <c r="B22" s="35">
        <v>21</v>
      </c>
      <c r="C22" s="6">
        <v>42923</v>
      </c>
      <c r="D22" t="s">
        <v>30</v>
      </c>
      <c r="E22" s="35">
        <v>10</v>
      </c>
      <c r="F22" s="39">
        <v>24</v>
      </c>
      <c r="G22" t="s">
        <v>33</v>
      </c>
      <c r="H22" s="35">
        <v>73</v>
      </c>
      <c r="I22" s="45">
        <v>312</v>
      </c>
      <c r="J22" t="s">
        <v>31</v>
      </c>
      <c r="L22" s="35">
        <v>56.5</v>
      </c>
      <c r="M22" s="35">
        <v>90</v>
      </c>
      <c r="N22" s="50">
        <v>13</v>
      </c>
      <c r="O22" s="5">
        <f>ROUND(((M22-N22)/M22)*100,0)</f>
        <v>86</v>
      </c>
      <c r="P22" s="28" t="str">
        <f>CONCATENATE(A22,"-",B22,"-",D22)</f>
        <v>Schaeffer-21-PRE</v>
      </c>
      <c r="Q22" s="28">
        <f>IF(J22="L",1,6)</f>
        <v>1</v>
      </c>
      <c r="R22" s="29">
        <f>ROUND(E22/(L22^2*0.005454),0)</f>
        <v>1</v>
      </c>
      <c r="S22" t="s">
        <v>35</v>
      </c>
      <c r="AB22" s="31" t="s">
        <v>67</v>
      </c>
      <c r="AC22" s="31">
        <v>2017</v>
      </c>
      <c r="AD22" s="31">
        <v>5</v>
      </c>
      <c r="AE22" s="31">
        <v>13</v>
      </c>
      <c r="AF22" s="31">
        <v>36</v>
      </c>
      <c r="AG22" s="31">
        <v>118</v>
      </c>
    </row>
    <row r="23" spans="1:33" x14ac:dyDescent="0.3">
      <c r="A23" s="20" t="s">
        <v>29</v>
      </c>
      <c r="B23" s="36">
        <v>22</v>
      </c>
      <c r="C23" s="19">
        <v>42924</v>
      </c>
      <c r="D23" s="18" t="s">
        <v>30</v>
      </c>
      <c r="E23" s="36">
        <v>5</v>
      </c>
      <c r="F23" s="40">
        <v>12</v>
      </c>
      <c r="G23" s="18" t="s">
        <v>42</v>
      </c>
      <c r="H23" s="36">
        <v>15</v>
      </c>
      <c r="I23" s="47">
        <v>0</v>
      </c>
      <c r="J23" s="18" t="s">
        <v>40</v>
      </c>
      <c r="K23" s="18"/>
      <c r="L23" s="36">
        <v>3</v>
      </c>
      <c r="M23" s="36">
        <v>29.5</v>
      </c>
      <c r="N23" s="36">
        <v>0</v>
      </c>
      <c r="O23" s="5">
        <v>0</v>
      </c>
      <c r="P23" s="28" t="str">
        <f>CONCATENATE(A23,"-",B23,"-",D23)</f>
        <v>Schaeffer-22-PRE</v>
      </c>
      <c r="Q23" s="28">
        <f>IF(J23="L",1,6)</f>
        <v>6</v>
      </c>
      <c r="R23" s="29">
        <f>ROUND(E23/(L23^2*0.005454),0)</f>
        <v>102</v>
      </c>
      <c r="S23" s="18" t="s">
        <v>35</v>
      </c>
      <c r="T23" s="18"/>
      <c r="U23" s="18"/>
      <c r="V23" s="18"/>
      <c r="W23" s="18"/>
      <c r="X23" s="18"/>
      <c r="Y23" s="18"/>
      <c r="Z23" s="18"/>
      <c r="AA23" s="18"/>
      <c r="AB23" s="31" t="s">
        <v>67</v>
      </c>
      <c r="AC23" s="31">
        <v>2017</v>
      </c>
      <c r="AD23" s="31">
        <v>5</v>
      </c>
      <c r="AE23" s="31">
        <v>13</v>
      </c>
      <c r="AF23" s="31">
        <v>36</v>
      </c>
      <c r="AG23" s="31">
        <v>118</v>
      </c>
    </row>
    <row r="24" spans="1:33" x14ac:dyDescent="0.3">
      <c r="A24" s="20" t="s">
        <v>29</v>
      </c>
      <c r="B24" s="36">
        <v>22</v>
      </c>
      <c r="C24" s="19">
        <v>42924</v>
      </c>
      <c r="D24" s="18" t="s">
        <v>30</v>
      </c>
      <c r="E24" s="36">
        <v>5</v>
      </c>
      <c r="F24" s="21">
        <v>13</v>
      </c>
      <c r="G24" s="18" t="s">
        <v>42</v>
      </c>
      <c r="H24" s="36">
        <v>12</v>
      </c>
      <c r="I24" s="47">
        <v>153</v>
      </c>
      <c r="J24" s="18" t="s">
        <v>31</v>
      </c>
      <c r="K24" s="18"/>
      <c r="L24" s="36">
        <v>3.5</v>
      </c>
      <c r="M24" s="36">
        <v>43</v>
      </c>
      <c r="N24" s="36">
        <v>25</v>
      </c>
      <c r="O24" s="5">
        <f>ROUND(((M24-N24)/M24)*100,0)</f>
        <v>42</v>
      </c>
      <c r="P24" s="28" t="str">
        <f>CONCATENATE(A24,"-",B24,"-",D24)</f>
        <v>Schaeffer-22-PRE</v>
      </c>
      <c r="Q24" s="28">
        <f>IF(J24="L",1,6)</f>
        <v>1</v>
      </c>
      <c r="R24" s="29">
        <f>ROUND(E24/(L24^2*0.005454),0)</f>
        <v>75</v>
      </c>
      <c r="S24" s="18" t="s">
        <v>35</v>
      </c>
      <c r="T24" s="18"/>
      <c r="U24" s="18"/>
      <c r="V24" s="18"/>
      <c r="W24" s="18"/>
      <c r="X24" s="18"/>
      <c r="Y24" s="18"/>
      <c r="Z24" s="18"/>
      <c r="AA24" s="18"/>
      <c r="AB24" s="31" t="s">
        <v>67</v>
      </c>
      <c r="AC24" s="31">
        <v>2017</v>
      </c>
      <c r="AD24" s="31">
        <v>5</v>
      </c>
      <c r="AE24" s="31">
        <v>13</v>
      </c>
      <c r="AF24" s="31">
        <v>36</v>
      </c>
      <c r="AG24" s="31">
        <v>118</v>
      </c>
    </row>
    <row r="25" spans="1:33" x14ac:dyDescent="0.3">
      <c r="A25" s="20" t="s">
        <v>29</v>
      </c>
      <c r="B25" s="36">
        <v>22</v>
      </c>
      <c r="C25" s="19">
        <v>42924</v>
      </c>
      <c r="D25" s="18" t="s">
        <v>30</v>
      </c>
      <c r="E25" s="36">
        <v>5</v>
      </c>
      <c r="F25" s="40">
        <v>14</v>
      </c>
      <c r="G25" s="18" t="s">
        <v>42</v>
      </c>
      <c r="H25" s="36">
        <v>18</v>
      </c>
      <c r="I25" s="47">
        <v>174</v>
      </c>
      <c r="J25" s="18" t="s">
        <v>31</v>
      </c>
      <c r="K25" s="18"/>
      <c r="L25" s="36">
        <v>6.5</v>
      </c>
      <c r="M25" s="36">
        <v>43.5</v>
      </c>
      <c r="N25" s="36">
        <v>23.5</v>
      </c>
      <c r="O25" s="5">
        <f>ROUND(((M25-N25)/M25)*100,0)</f>
        <v>46</v>
      </c>
      <c r="P25" s="28" t="str">
        <f>CONCATENATE(A25,"-",B25,"-",D25)</f>
        <v>Schaeffer-22-PRE</v>
      </c>
      <c r="Q25" s="28">
        <f>IF(J25="L",1,6)</f>
        <v>1</v>
      </c>
      <c r="R25" s="29">
        <f>ROUND(E25/(L25^2*0.005454),0)</f>
        <v>22</v>
      </c>
      <c r="S25" s="18" t="s">
        <v>35</v>
      </c>
      <c r="T25" s="18"/>
      <c r="U25" s="18"/>
      <c r="V25" s="18"/>
      <c r="W25" s="18"/>
      <c r="X25" s="18"/>
      <c r="Y25" s="18"/>
      <c r="Z25" s="18"/>
      <c r="AA25" s="18"/>
      <c r="AB25" s="31" t="s">
        <v>67</v>
      </c>
      <c r="AC25" s="31">
        <v>2017</v>
      </c>
      <c r="AD25" s="31">
        <v>5</v>
      </c>
      <c r="AE25" s="31">
        <v>13</v>
      </c>
      <c r="AF25" s="31">
        <v>36</v>
      </c>
      <c r="AG25" s="31">
        <v>118</v>
      </c>
    </row>
    <row r="26" spans="1:33" x14ac:dyDescent="0.3">
      <c r="A26" s="20" t="s">
        <v>29</v>
      </c>
      <c r="B26" s="36">
        <v>22</v>
      </c>
      <c r="C26" s="19">
        <v>42924</v>
      </c>
      <c r="D26" s="18" t="s">
        <v>30</v>
      </c>
      <c r="E26" s="36">
        <v>5</v>
      </c>
      <c r="F26" s="21">
        <v>15</v>
      </c>
      <c r="G26" s="18" t="s">
        <v>42</v>
      </c>
      <c r="H26" s="36">
        <v>35</v>
      </c>
      <c r="I26" s="47">
        <v>207</v>
      </c>
      <c r="J26" s="18" t="s">
        <v>40</v>
      </c>
      <c r="K26" s="18"/>
      <c r="L26" s="36">
        <v>3.5</v>
      </c>
      <c r="M26" s="36">
        <v>10</v>
      </c>
      <c r="N26" s="36">
        <v>0</v>
      </c>
      <c r="O26" s="5">
        <v>0</v>
      </c>
      <c r="P26" s="28" t="str">
        <f>CONCATENATE(A26,"-",B26,"-",D26)</f>
        <v>Schaeffer-22-PRE</v>
      </c>
      <c r="Q26" s="28">
        <f>IF(J26="L",1,6)</f>
        <v>6</v>
      </c>
      <c r="R26" s="29">
        <f>ROUND(E26/(L26^2*0.005454),0)</f>
        <v>75</v>
      </c>
      <c r="S26" s="18" t="s">
        <v>35</v>
      </c>
      <c r="T26" s="18"/>
      <c r="U26" s="18"/>
      <c r="V26" s="18"/>
      <c r="W26" s="18"/>
      <c r="X26" s="18"/>
      <c r="Y26" s="18"/>
      <c r="Z26" s="18"/>
      <c r="AA26" s="18"/>
      <c r="AB26" s="31" t="s">
        <v>67</v>
      </c>
      <c r="AC26" s="31">
        <v>2017</v>
      </c>
      <c r="AD26" s="31">
        <v>5</v>
      </c>
      <c r="AE26" s="31">
        <v>13</v>
      </c>
      <c r="AF26" s="31">
        <v>36</v>
      </c>
      <c r="AG26" s="31">
        <v>118</v>
      </c>
    </row>
    <row r="27" spans="1:33" x14ac:dyDescent="0.3">
      <c r="A27" s="15" t="s">
        <v>29</v>
      </c>
      <c r="B27" s="35">
        <v>22</v>
      </c>
      <c r="C27" s="6">
        <v>42924</v>
      </c>
      <c r="D27" t="s">
        <v>30</v>
      </c>
      <c r="E27" s="35">
        <v>10</v>
      </c>
      <c r="F27" s="39">
        <v>16</v>
      </c>
      <c r="G27" t="s">
        <v>42</v>
      </c>
      <c r="H27" s="35">
        <v>15</v>
      </c>
      <c r="I27" s="45">
        <v>130</v>
      </c>
      <c r="J27" t="s">
        <v>31</v>
      </c>
      <c r="L27" s="35">
        <v>14.5</v>
      </c>
      <c r="M27" s="35">
        <v>57</v>
      </c>
      <c r="N27" s="50">
        <v>18</v>
      </c>
      <c r="O27" s="5">
        <f>ROUND(((M27-N27)/M27)*100,0)</f>
        <v>68</v>
      </c>
      <c r="P27" s="28" t="str">
        <f>CONCATENATE(A27,"-",B27,"-",D27)</f>
        <v>Schaeffer-22-PRE</v>
      </c>
      <c r="Q27" s="28">
        <f>IF(J27="L",1,6)</f>
        <v>1</v>
      </c>
      <c r="R27" s="29">
        <f>ROUND(E27/(L27^2*0.005454),0)</f>
        <v>9</v>
      </c>
      <c r="S27" t="s">
        <v>35</v>
      </c>
      <c r="AB27" s="31" t="s">
        <v>67</v>
      </c>
      <c r="AC27" s="31">
        <v>2017</v>
      </c>
      <c r="AD27" s="31">
        <v>5</v>
      </c>
      <c r="AE27" s="31">
        <v>13</v>
      </c>
      <c r="AF27" s="31">
        <v>36</v>
      </c>
      <c r="AG27" s="31">
        <v>118</v>
      </c>
    </row>
    <row r="28" spans="1:33" x14ac:dyDescent="0.3">
      <c r="A28" s="15" t="s">
        <v>29</v>
      </c>
      <c r="B28" s="35">
        <v>22</v>
      </c>
      <c r="C28" s="6">
        <v>42924</v>
      </c>
      <c r="D28" t="s">
        <v>30</v>
      </c>
      <c r="E28" s="35">
        <v>10</v>
      </c>
      <c r="F28" s="10">
        <v>17</v>
      </c>
      <c r="G28" t="s">
        <v>42</v>
      </c>
      <c r="H28" s="35">
        <v>30</v>
      </c>
      <c r="I28" s="45">
        <v>60</v>
      </c>
      <c r="J28" t="s">
        <v>31</v>
      </c>
      <c r="L28" s="35">
        <v>19</v>
      </c>
      <c r="M28" s="35">
        <v>60</v>
      </c>
      <c r="N28" s="50">
        <v>17</v>
      </c>
      <c r="O28" s="5">
        <f>ROUND(((M28-N28)/M28)*100,0)</f>
        <v>72</v>
      </c>
      <c r="P28" s="28" t="str">
        <f>CONCATENATE(A28,"-",B28,"-",D28)</f>
        <v>Schaeffer-22-PRE</v>
      </c>
      <c r="Q28" s="28">
        <f>IF(J28="L",1,6)</f>
        <v>1</v>
      </c>
      <c r="R28" s="29">
        <f>ROUND(E28/(L28^2*0.005454),0)</f>
        <v>5</v>
      </c>
      <c r="S28" t="s">
        <v>35</v>
      </c>
      <c r="AB28" s="31" t="s">
        <v>67</v>
      </c>
      <c r="AC28" s="31">
        <v>2017</v>
      </c>
      <c r="AD28" s="31">
        <v>5</v>
      </c>
      <c r="AE28" s="31">
        <v>13</v>
      </c>
      <c r="AF28" s="31">
        <v>36</v>
      </c>
      <c r="AG28" s="31">
        <v>118</v>
      </c>
    </row>
    <row r="29" spans="1:33" x14ac:dyDescent="0.3">
      <c r="A29" s="15" t="s">
        <v>29</v>
      </c>
      <c r="B29" s="35">
        <v>22</v>
      </c>
      <c r="C29" s="6">
        <v>42924</v>
      </c>
      <c r="D29" t="s">
        <v>30</v>
      </c>
      <c r="E29" s="35">
        <v>10</v>
      </c>
      <c r="F29" s="39">
        <v>18</v>
      </c>
      <c r="G29" t="s">
        <v>42</v>
      </c>
      <c r="H29" s="35">
        <v>36</v>
      </c>
      <c r="I29" s="45">
        <v>42</v>
      </c>
      <c r="J29" t="s">
        <v>31</v>
      </c>
      <c r="L29" s="35">
        <v>15</v>
      </c>
      <c r="M29" s="35">
        <v>61</v>
      </c>
      <c r="N29" s="50">
        <v>11</v>
      </c>
      <c r="O29" s="5">
        <f>ROUND(((M29-N29)/M29)*100,0)</f>
        <v>82</v>
      </c>
      <c r="P29" s="28" t="str">
        <f>CONCATENATE(A29,"-",B29,"-",D29)</f>
        <v>Schaeffer-22-PRE</v>
      </c>
      <c r="Q29" s="28">
        <f>IF(J29="L",1,6)</f>
        <v>1</v>
      </c>
      <c r="R29" s="29">
        <f>ROUND(E29/(L29^2*0.005454),0)</f>
        <v>8</v>
      </c>
      <c r="S29" t="s">
        <v>35</v>
      </c>
      <c r="AB29" s="31" t="s">
        <v>67</v>
      </c>
      <c r="AC29" s="31">
        <v>2017</v>
      </c>
      <c r="AD29" s="31">
        <v>5</v>
      </c>
      <c r="AE29" s="31">
        <v>13</v>
      </c>
      <c r="AF29" s="31">
        <v>36</v>
      </c>
      <c r="AG29" s="31">
        <v>118</v>
      </c>
    </row>
    <row r="30" spans="1:33" x14ac:dyDescent="0.3">
      <c r="A30" s="15" t="s">
        <v>29</v>
      </c>
      <c r="B30" s="35">
        <v>22</v>
      </c>
      <c r="C30" s="6">
        <v>42924</v>
      </c>
      <c r="D30" t="s">
        <v>30</v>
      </c>
      <c r="E30" s="35">
        <v>10</v>
      </c>
      <c r="F30" s="10">
        <v>19</v>
      </c>
      <c r="G30" t="s">
        <v>42</v>
      </c>
      <c r="H30" s="35">
        <v>64</v>
      </c>
      <c r="I30" s="45">
        <v>240</v>
      </c>
      <c r="J30" t="s">
        <v>31</v>
      </c>
      <c r="L30" s="35">
        <v>28.5</v>
      </c>
      <c r="M30" s="35">
        <v>92.5</v>
      </c>
      <c r="N30" s="50">
        <v>11.5</v>
      </c>
      <c r="O30" s="5">
        <f>ROUND(((M30-N30)/M30)*100,0)</f>
        <v>88</v>
      </c>
      <c r="P30" s="28" t="str">
        <f>CONCATENATE(A30,"-",B30,"-",D30)</f>
        <v>Schaeffer-22-PRE</v>
      </c>
      <c r="Q30" s="28">
        <f>IF(J30="L",1,6)</f>
        <v>1</v>
      </c>
      <c r="R30" s="29">
        <f>ROUND(E30/(L30^2*0.005454),0)</f>
        <v>2</v>
      </c>
      <c r="S30" t="s">
        <v>35</v>
      </c>
      <c r="AB30" s="31" t="s">
        <v>67</v>
      </c>
      <c r="AC30" s="31">
        <v>2017</v>
      </c>
      <c r="AD30" s="31">
        <v>5</v>
      </c>
      <c r="AE30" s="31">
        <v>13</v>
      </c>
      <c r="AF30" s="31">
        <v>36</v>
      </c>
      <c r="AG30" s="31">
        <v>118</v>
      </c>
    </row>
    <row r="31" spans="1:33" x14ac:dyDescent="0.3">
      <c r="A31" s="9" t="s">
        <v>29</v>
      </c>
      <c r="B31" s="35">
        <v>23</v>
      </c>
      <c r="C31" s="6">
        <v>42924</v>
      </c>
      <c r="D31" t="s">
        <v>30</v>
      </c>
      <c r="E31" s="35">
        <v>20</v>
      </c>
      <c r="F31" s="35">
        <v>1</v>
      </c>
      <c r="G31" t="s">
        <v>41</v>
      </c>
      <c r="H31" s="35">
        <v>45</v>
      </c>
      <c r="I31" s="45">
        <v>245</v>
      </c>
      <c r="J31" t="s">
        <v>31</v>
      </c>
      <c r="K31" s="7"/>
      <c r="L31" s="35">
        <v>27</v>
      </c>
      <c r="M31" s="35">
        <v>68</v>
      </c>
      <c r="N31" s="50">
        <v>23.5</v>
      </c>
      <c r="O31" s="5">
        <f>ROUND(((M31-N31)/M31)*100,0)</f>
        <v>65</v>
      </c>
      <c r="P31" s="28" t="str">
        <f>CONCATENATE(A31,"-",B31,"-",D31)</f>
        <v>Schaeffer-23-PRE</v>
      </c>
      <c r="Q31" s="28">
        <f>IF(J31="L",1,6)</f>
        <v>1</v>
      </c>
      <c r="R31" s="29">
        <f>ROUND(E31/(L31^2*0.005454),0)</f>
        <v>5</v>
      </c>
      <c r="AB31" s="31" t="s">
        <v>67</v>
      </c>
      <c r="AC31" s="31">
        <v>2017</v>
      </c>
      <c r="AD31" s="31">
        <v>5</v>
      </c>
      <c r="AE31" s="31">
        <v>13</v>
      </c>
      <c r="AF31" s="31">
        <v>36</v>
      </c>
      <c r="AG31" s="31">
        <v>118</v>
      </c>
    </row>
    <row r="32" spans="1:33" x14ac:dyDescent="0.3">
      <c r="A32" s="9" t="s">
        <v>29</v>
      </c>
      <c r="B32" s="35">
        <v>23</v>
      </c>
      <c r="C32" s="6">
        <v>42924</v>
      </c>
      <c r="D32" t="s">
        <v>30</v>
      </c>
      <c r="E32" s="35">
        <v>20</v>
      </c>
      <c r="F32" s="35">
        <v>2</v>
      </c>
      <c r="G32" t="s">
        <v>41</v>
      </c>
      <c r="H32" s="35">
        <v>16</v>
      </c>
      <c r="I32" s="45">
        <v>268</v>
      </c>
      <c r="J32" t="s">
        <v>31</v>
      </c>
      <c r="K32" s="7"/>
      <c r="L32" s="35">
        <v>22</v>
      </c>
      <c r="M32" s="35">
        <v>60</v>
      </c>
      <c r="N32" s="50">
        <v>14</v>
      </c>
      <c r="O32" s="5">
        <f>ROUND(((M32-N32)/M32)*100,0)</f>
        <v>77</v>
      </c>
      <c r="P32" s="28" t="str">
        <f>CONCATENATE(A32,"-",B32,"-",D32)</f>
        <v>Schaeffer-23-PRE</v>
      </c>
      <c r="Q32" s="28">
        <f>IF(J32="L",1,6)</f>
        <v>1</v>
      </c>
      <c r="R32" s="29">
        <f>ROUND(E32/(L32^2*0.005454),0)</f>
        <v>8</v>
      </c>
      <c r="AB32" s="31" t="s">
        <v>67</v>
      </c>
      <c r="AC32" s="31">
        <v>2017</v>
      </c>
      <c r="AD32" s="31">
        <v>5</v>
      </c>
      <c r="AE32" s="31">
        <v>13</v>
      </c>
      <c r="AF32" s="31">
        <v>36</v>
      </c>
      <c r="AG32" s="31">
        <v>118</v>
      </c>
    </row>
    <row r="33" spans="1:76" x14ac:dyDescent="0.3">
      <c r="A33" s="9" t="s">
        <v>29</v>
      </c>
      <c r="B33" s="35">
        <v>23</v>
      </c>
      <c r="C33" s="6">
        <v>42924</v>
      </c>
      <c r="D33" t="s">
        <v>30</v>
      </c>
      <c r="E33" s="35">
        <v>20</v>
      </c>
      <c r="F33" s="35">
        <v>3</v>
      </c>
      <c r="G33" t="s">
        <v>41</v>
      </c>
      <c r="H33" s="35">
        <v>37</v>
      </c>
      <c r="I33" s="45">
        <v>175</v>
      </c>
      <c r="J33" t="s">
        <v>31</v>
      </c>
      <c r="K33" s="7"/>
      <c r="L33" s="35">
        <v>23.5</v>
      </c>
      <c r="M33" s="35">
        <v>60</v>
      </c>
      <c r="N33" s="50">
        <v>20</v>
      </c>
      <c r="O33" s="5">
        <f>ROUND(((M33-N33)/M33)*100,0)</f>
        <v>67</v>
      </c>
      <c r="P33" s="28" t="str">
        <f>CONCATENATE(A33,"-",B33,"-",D33)</f>
        <v>Schaeffer-23-PRE</v>
      </c>
      <c r="Q33" s="28">
        <f>IF(J33="L",1,6)</f>
        <v>1</v>
      </c>
      <c r="R33" s="29">
        <f>ROUND(E33/(L33^2*0.005454),0)</f>
        <v>7</v>
      </c>
      <c r="AB33" s="31" t="s">
        <v>67</v>
      </c>
      <c r="AC33" s="31">
        <v>2017</v>
      </c>
      <c r="AD33" s="31">
        <v>5</v>
      </c>
      <c r="AE33" s="31">
        <v>13</v>
      </c>
      <c r="AF33" s="31">
        <v>36</v>
      </c>
      <c r="AG33" s="31">
        <v>118</v>
      </c>
    </row>
    <row r="34" spans="1:76" x14ac:dyDescent="0.3">
      <c r="A34" s="9" t="s">
        <v>29</v>
      </c>
      <c r="B34" s="35">
        <v>23</v>
      </c>
      <c r="C34" s="6">
        <v>42924</v>
      </c>
      <c r="D34" t="s">
        <v>30</v>
      </c>
      <c r="E34" s="35">
        <v>20</v>
      </c>
      <c r="F34" s="35">
        <v>4</v>
      </c>
      <c r="G34" t="s">
        <v>41</v>
      </c>
      <c r="H34" s="35">
        <v>12</v>
      </c>
      <c r="I34" s="45">
        <v>162</v>
      </c>
      <c r="J34" t="s">
        <v>31</v>
      </c>
      <c r="K34" s="7"/>
      <c r="L34" s="35">
        <v>19</v>
      </c>
      <c r="M34" s="35">
        <v>56</v>
      </c>
      <c r="N34" s="50">
        <v>21</v>
      </c>
      <c r="O34" s="5">
        <f>ROUND(((M34-N34)/M34)*100,0)</f>
        <v>63</v>
      </c>
      <c r="P34" s="28" t="str">
        <f>CONCATENATE(A34,"-",B34,"-",D34)</f>
        <v>Schaeffer-23-PRE</v>
      </c>
      <c r="Q34" s="28">
        <f>IF(J34="L",1,6)</f>
        <v>1</v>
      </c>
      <c r="R34" s="29">
        <f>ROUND(E34/(L34^2*0.005454),0)</f>
        <v>10</v>
      </c>
      <c r="AB34" s="31" t="s">
        <v>67</v>
      </c>
      <c r="AC34" s="31">
        <v>2017</v>
      </c>
      <c r="AD34" s="31">
        <v>5</v>
      </c>
      <c r="AE34" s="31">
        <v>13</v>
      </c>
      <c r="AF34" s="31">
        <v>36</v>
      </c>
      <c r="AG34" s="31">
        <v>118</v>
      </c>
    </row>
    <row r="35" spans="1:76" x14ac:dyDescent="0.3">
      <c r="A35" s="9" t="s">
        <v>29</v>
      </c>
      <c r="B35" s="35">
        <v>23</v>
      </c>
      <c r="C35" s="6">
        <v>42924</v>
      </c>
      <c r="D35" t="s">
        <v>30</v>
      </c>
      <c r="E35" s="35">
        <v>20</v>
      </c>
      <c r="F35" s="35">
        <v>5</v>
      </c>
      <c r="G35" t="s">
        <v>41</v>
      </c>
      <c r="H35" s="35">
        <v>18</v>
      </c>
      <c r="I35" s="45">
        <v>170</v>
      </c>
      <c r="J35" t="s">
        <v>31</v>
      </c>
      <c r="K35" s="7"/>
      <c r="L35" s="35">
        <v>27</v>
      </c>
      <c r="M35" s="35">
        <v>57</v>
      </c>
      <c r="N35" s="50">
        <v>23</v>
      </c>
      <c r="O35" s="5">
        <f>ROUND(((M35-N35)/M35)*100,0)</f>
        <v>60</v>
      </c>
      <c r="P35" s="28" t="str">
        <f>CONCATENATE(A35,"-",B35,"-",D35)</f>
        <v>Schaeffer-23-PRE</v>
      </c>
      <c r="Q35" s="28">
        <f>IF(J35="L",1,6)</f>
        <v>1</v>
      </c>
      <c r="R35" s="29">
        <f>ROUND(E35/(L35^2*0.005454),0)</f>
        <v>5</v>
      </c>
      <c r="AB35" s="31" t="s">
        <v>67</v>
      </c>
      <c r="AC35" s="31">
        <v>2017</v>
      </c>
      <c r="AD35" s="31">
        <v>5</v>
      </c>
      <c r="AE35" s="31">
        <v>13</v>
      </c>
      <c r="AF35" s="31">
        <v>36</v>
      </c>
      <c r="AG35" s="31">
        <v>118</v>
      </c>
    </row>
    <row r="36" spans="1:76" x14ac:dyDescent="0.3">
      <c r="A36" s="9" t="s">
        <v>29</v>
      </c>
      <c r="B36" s="35">
        <v>23</v>
      </c>
      <c r="C36" s="6">
        <v>42924</v>
      </c>
      <c r="D36" t="s">
        <v>30</v>
      </c>
      <c r="E36" s="35">
        <v>20</v>
      </c>
      <c r="F36" s="35">
        <v>6</v>
      </c>
      <c r="G36" t="s">
        <v>41</v>
      </c>
      <c r="H36" s="35">
        <v>15</v>
      </c>
      <c r="I36" s="45">
        <v>300</v>
      </c>
      <c r="J36" t="s">
        <v>31</v>
      </c>
      <c r="K36" s="7"/>
      <c r="L36" s="35">
        <v>22.5</v>
      </c>
      <c r="M36" s="35">
        <v>70</v>
      </c>
      <c r="N36" s="50">
        <v>23</v>
      </c>
      <c r="O36" s="5">
        <f>ROUND(((M36-N36)/M36)*100,0)</f>
        <v>67</v>
      </c>
      <c r="P36" s="28" t="str">
        <f>CONCATENATE(A36,"-",B36,"-",D36)</f>
        <v>Schaeffer-23-PRE</v>
      </c>
      <c r="Q36" s="28">
        <f>IF(J36="L",1,6)</f>
        <v>1</v>
      </c>
      <c r="R36" s="29">
        <f>ROUND(E36/(L36^2*0.005454),0)</f>
        <v>7</v>
      </c>
      <c r="AB36" s="31" t="s">
        <v>67</v>
      </c>
      <c r="AC36" s="31">
        <v>2017</v>
      </c>
      <c r="AD36" s="31">
        <v>5</v>
      </c>
      <c r="AE36" s="31">
        <v>13</v>
      </c>
      <c r="AF36" s="31">
        <v>36</v>
      </c>
      <c r="AG36" s="31">
        <v>118</v>
      </c>
    </row>
    <row r="37" spans="1:76" s="18" customFormat="1" x14ac:dyDescent="0.3">
      <c r="A37" s="9" t="s">
        <v>29</v>
      </c>
      <c r="B37" s="35">
        <v>23</v>
      </c>
      <c r="C37" s="6">
        <v>42924</v>
      </c>
      <c r="D37" t="s">
        <v>30</v>
      </c>
      <c r="E37" s="35">
        <v>20</v>
      </c>
      <c r="F37" s="35">
        <v>7</v>
      </c>
      <c r="G37" t="s">
        <v>41</v>
      </c>
      <c r="H37" s="35">
        <v>10</v>
      </c>
      <c r="I37" s="45">
        <v>14</v>
      </c>
      <c r="J37" t="s">
        <v>31</v>
      </c>
      <c r="K37" s="7"/>
      <c r="L37" s="35">
        <v>19</v>
      </c>
      <c r="M37" s="35">
        <v>61</v>
      </c>
      <c r="N37" s="50">
        <v>20</v>
      </c>
      <c r="O37" s="5">
        <f>ROUND(((M37-N37)/M37)*100,0)</f>
        <v>67</v>
      </c>
      <c r="P37" s="28" t="str">
        <f>CONCATENATE(A37,"-",B37,"-",D37)</f>
        <v>Schaeffer-23-PRE</v>
      </c>
      <c r="Q37" s="28">
        <f>IF(J37="L",1,6)</f>
        <v>1</v>
      </c>
      <c r="R37" s="29">
        <f>ROUND(E37/(L37^2*0.005454),0)</f>
        <v>10</v>
      </c>
      <c r="S37"/>
      <c r="T37"/>
      <c r="U37"/>
      <c r="V37"/>
      <c r="W37"/>
      <c r="X37"/>
      <c r="Y37"/>
      <c r="Z37"/>
      <c r="AA37"/>
      <c r="AB37" s="31" t="s">
        <v>67</v>
      </c>
      <c r="AC37" s="31">
        <v>2017</v>
      </c>
      <c r="AD37" s="31">
        <v>5</v>
      </c>
      <c r="AE37" s="31">
        <v>13</v>
      </c>
      <c r="AF37" s="31">
        <v>36</v>
      </c>
      <c r="AG37" s="31">
        <v>118</v>
      </c>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row>
    <row r="38" spans="1:76" s="18" customFormat="1" x14ac:dyDescent="0.3">
      <c r="A38" s="20" t="s">
        <v>29</v>
      </c>
      <c r="B38" s="36">
        <v>24</v>
      </c>
      <c r="C38" s="19">
        <v>42924</v>
      </c>
      <c r="D38" s="18" t="s">
        <v>30</v>
      </c>
      <c r="E38" s="36">
        <v>10</v>
      </c>
      <c r="F38" s="36">
        <v>1</v>
      </c>
      <c r="G38" s="18" t="s">
        <v>42</v>
      </c>
      <c r="H38" s="36">
        <v>2</v>
      </c>
      <c r="I38" s="47">
        <v>78</v>
      </c>
      <c r="J38" s="18" t="s">
        <v>31</v>
      </c>
      <c r="L38" s="36">
        <v>3.5</v>
      </c>
      <c r="M38" s="36">
        <v>14</v>
      </c>
      <c r="N38" s="36">
        <v>3</v>
      </c>
      <c r="O38" s="5">
        <f>ROUND(((M38-N38)/M38)*100,0)</f>
        <v>79</v>
      </c>
      <c r="P38" s="28" t="str">
        <f>CONCATENATE(A38,"-",B38,"-",D38)</f>
        <v>Schaeffer-24-PRE</v>
      </c>
      <c r="Q38" s="28">
        <f>IF(J38="L",1,6)</f>
        <v>1</v>
      </c>
      <c r="R38" s="29">
        <f>ROUND(E38/(L38^2*0.005454),0)</f>
        <v>150</v>
      </c>
      <c r="AB38" s="31" t="s">
        <v>67</v>
      </c>
      <c r="AC38" s="31">
        <v>2017</v>
      </c>
      <c r="AD38" s="31">
        <v>5</v>
      </c>
      <c r="AE38" s="31">
        <v>13</v>
      </c>
      <c r="AF38" s="31">
        <v>36</v>
      </c>
      <c r="AG38" s="31">
        <v>118</v>
      </c>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row>
    <row r="39" spans="1:76" s="18" customFormat="1" x14ac:dyDescent="0.3">
      <c r="A39" s="20" t="s">
        <v>29</v>
      </c>
      <c r="B39" s="36">
        <v>24</v>
      </c>
      <c r="C39" s="19">
        <v>42924</v>
      </c>
      <c r="D39" s="18" t="s">
        <v>30</v>
      </c>
      <c r="E39" s="36">
        <v>10</v>
      </c>
      <c r="F39" s="36">
        <v>2</v>
      </c>
      <c r="G39" s="18" t="s">
        <v>42</v>
      </c>
      <c r="H39" s="36">
        <v>23</v>
      </c>
      <c r="I39" s="47">
        <v>148</v>
      </c>
      <c r="J39" s="18" t="s">
        <v>31</v>
      </c>
      <c r="L39" s="36">
        <v>5.5</v>
      </c>
      <c r="M39" s="36">
        <v>22</v>
      </c>
      <c r="N39" s="36">
        <v>10</v>
      </c>
      <c r="O39" s="5">
        <f>ROUND(((M39-N39)/M39)*100,0)</f>
        <v>55</v>
      </c>
      <c r="P39" s="28" t="str">
        <f>CONCATENATE(A39,"-",B39,"-",D39)</f>
        <v>Schaeffer-24-PRE</v>
      </c>
      <c r="Q39" s="28">
        <f>IF(J39="L",1,6)</f>
        <v>1</v>
      </c>
      <c r="R39" s="29">
        <f>ROUND(E39/(L39^2*0.005454),0)</f>
        <v>61</v>
      </c>
      <c r="AB39" s="31" t="s">
        <v>67</v>
      </c>
      <c r="AC39" s="31">
        <v>2017</v>
      </c>
      <c r="AD39" s="31">
        <v>5</v>
      </c>
      <c r="AE39" s="31">
        <v>13</v>
      </c>
      <c r="AF39" s="31">
        <v>36</v>
      </c>
      <c r="AG39" s="31">
        <v>118</v>
      </c>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row>
    <row r="40" spans="1:76" s="18" customFormat="1" x14ac:dyDescent="0.3">
      <c r="A40" s="9" t="s">
        <v>29</v>
      </c>
      <c r="B40" s="35">
        <v>24</v>
      </c>
      <c r="C40" s="6">
        <v>42924</v>
      </c>
      <c r="D40" t="s">
        <v>30</v>
      </c>
      <c r="E40" s="35">
        <v>20</v>
      </c>
      <c r="F40" s="35">
        <v>1</v>
      </c>
      <c r="G40" t="s">
        <v>42</v>
      </c>
      <c r="H40" s="35">
        <v>16</v>
      </c>
      <c r="I40" s="45">
        <v>240</v>
      </c>
      <c r="J40" t="s">
        <v>31</v>
      </c>
      <c r="K40"/>
      <c r="L40" s="35">
        <v>17</v>
      </c>
      <c r="M40" s="35">
        <v>44</v>
      </c>
      <c r="N40" s="35">
        <v>12</v>
      </c>
      <c r="O40" s="5">
        <f>ROUND(((M40-N40)/M40)*100,0)</f>
        <v>73</v>
      </c>
      <c r="P40" s="28" t="str">
        <f>CONCATENATE(A40,"-",B40,"-",D40)</f>
        <v>Schaeffer-24-PRE</v>
      </c>
      <c r="Q40" s="28">
        <f>IF(J40="L",1,6)</f>
        <v>1</v>
      </c>
      <c r="R40" s="29">
        <f>ROUND(E40/(L40^2*0.005454),0)</f>
        <v>13</v>
      </c>
      <c r="S40"/>
      <c r="T40"/>
      <c r="U40"/>
      <c r="V40"/>
      <c r="W40"/>
      <c r="X40"/>
      <c r="Y40"/>
      <c r="Z40"/>
      <c r="AA40"/>
      <c r="AB40" s="31" t="s">
        <v>67</v>
      </c>
      <c r="AC40" s="31">
        <v>2017</v>
      </c>
      <c r="AD40" s="31">
        <v>5</v>
      </c>
      <c r="AE40" s="31">
        <v>13</v>
      </c>
      <c r="AF40" s="31">
        <v>36</v>
      </c>
      <c r="AG40" s="31">
        <v>118</v>
      </c>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row>
    <row r="41" spans="1:76" x14ac:dyDescent="0.3">
      <c r="A41" s="9" t="s">
        <v>29</v>
      </c>
      <c r="B41" s="35">
        <v>24</v>
      </c>
      <c r="C41" s="6">
        <v>42924</v>
      </c>
      <c r="D41" t="s">
        <v>30</v>
      </c>
      <c r="E41" s="35">
        <v>20</v>
      </c>
      <c r="F41" s="35">
        <v>2</v>
      </c>
      <c r="G41" t="s">
        <v>42</v>
      </c>
      <c r="H41" s="35">
        <v>6</v>
      </c>
      <c r="I41" s="45">
        <v>304</v>
      </c>
      <c r="J41" t="s">
        <v>31</v>
      </c>
      <c r="L41" s="35">
        <v>19</v>
      </c>
      <c r="M41" s="35">
        <v>62</v>
      </c>
      <c r="N41" s="35">
        <v>7</v>
      </c>
      <c r="O41" s="5">
        <f>ROUND(((M41-N41)/M41)*100,0)</f>
        <v>89</v>
      </c>
      <c r="P41" s="28" t="str">
        <f>CONCATENATE(A41,"-",B41,"-",D41)</f>
        <v>Schaeffer-24-PRE</v>
      </c>
      <c r="Q41" s="28">
        <f>IF(J41="L",1,6)</f>
        <v>1</v>
      </c>
      <c r="R41" s="29">
        <f>ROUND(E41/(L41^2*0.005454),0)</f>
        <v>10</v>
      </c>
      <c r="AB41" s="31" t="s">
        <v>67</v>
      </c>
      <c r="AC41" s="31">
        <v>2017</v>
      </c>
      <c r="AD41" s="31">
        <v>5</v>
      </c>
      <c r="AE41" s="31">
        <v>13</v>
      </c>
      <c r="AF41" s="31">
        <v>36</v>
      </c>
      <c r="AG41" s="31">
        <v>118</v>
      </c>
    </row>
    <row r="42" spans="1:76" x14ac:dyDescent="0.3">
      <c r="A42" s="9" t="s">
        <v>29</v>
      </c>
      <c r="B42" s="35">
        <v>24</v>
      </c>
      <c r="C42" s="6">
        <v>42924</v>
      </c>
      <c r="D42" t="s">
        <v>30</v>
      </c>
      <c r="E42" s="35">
        <v>20</v>
      </c>
      <c r="F42" s="35">
        <v>3</v>
      </c>
      <c r="G42" t="s">
        <v>42</v>
      </c>
      <c r="H42" s="35">
        <v>12</v>
      </c>
      <c r="I42" s="45">
        <v>285</v>
      </c>
      <c r="J42" t="s">
        <v>31</v>
      </c>
      <c r="L42" s="35">
        <v>17</v>
      </c>
      <c r="M42" s="35">
        <v>60</v>
      </c>
      <c r="N42" s="35">
        <v>3</v>
      </c>
      <c r="O42" s="5">
        <f>ROUND(((M42-N42)/M42)*100,0)</f>
        <v>95</v>
      </c>
      <c r="P42" s="28" t="str">
        <f>CONCATENATE(A42,"-",B42,"-",D42)</f>
        <v>Schaeffer-24-PRE</v>
      </c>
      <c r="Q42" s="28">
        <f>IF(J42="L",1,6)</f>
        <v>1</v>
      </c>
      <c r="R42" s="29">
        <f>ROUND(E42/(L42^2*0.005454),0)</f>
        <v>13</v>
      </c>
      <c r="AB42" s="31" t="s">
        <v>67</v>
      </c>
      <c r="AC42" s="31">
        <v>2017</v>
      </c>
      <c r="AD42" s="31">
        <v>5</v>
      </c>
      <c r="AE42" s="31">
        <v>13</v>
      </c>
      <c r="AF42" s="31">
        <v>36</v>
      </c>
      <c r="AG42" s="31">
        <v>118</v>
      </c>
    </row>
    <row r="43" spans="1:76" x14ac:dyDescent="0.3">
      <c r="A43" s="9" t="s">
        <v>29</v>
      </c>
      <c r="B43" s="35">
        <v>24</v>
      </c>
      <c r="C43" s="6">
        <v>42924</v>
      </c>
      <c r="D43" t="s">
        <v>30</v>
      </c>
      <c r="E43" s="35">
        <v>20</v>
      </c>
      <c r="F43" s="35">
        <v>4</v>
      </c>
      <c r="G43" t="s">
        <v>42</v>
      </c>
      <c r="H43" s="35">
        <v>33</v>
      </c>
      <c r="I43" s="45">
        <v>301</v>
      </c>
      <c r="J43" t="s">
        <v>31</v>
      </c>
      <c r="L43" s="35">
        <v>20</v>
      </c>
      <c r="M43" s="35">
        <v>52</v>
      </c>
      <c r="N43" s="35">
        <v>16</v>
      </c>
      <c r="O43" s="5">
        <f>ROUND(((M43-N43)/M43)*100,0)</f>
        <v>69</v>
      </c>
      <c r="P43" s="28" t="str">
        <f>CONCATENATE(A43,"-",B43,"-",D43)</f>
        <v>Schaeffer-24-PRE</v>
      </c>
      <c r="Q43" s="28">
        <f>IF(J43="L",1,6)</f>
        <v>1</v>
      </c>
      <c r="R43" s="29">
        <f>ROUND(E43/(L43^2*0.005454),0)</f>
        <v>9</v>
      </c>
      <c r="AB43" s="31" t="s">
        <v>67</v>
      </c>
      <c r="AC43" s="31">
        <v>2017</v>
      </c>
      <c r="AD43" s="31">
        <v>5</v>
      </c>
      <c r="AE43" s="31">
        <v>13</v>
      </c>
      <c r="AF43" s="31">
        <v>36</v>
      </c>
      <c r="AG43" s="31">
        <v>118</v>
      </c>
    </row>
    <row r="44" spans="1:76" x14ac:dyDescent="0.3">
      <c r="A44" s="9" t="s">
        <v>29</v>
      </c>
      <c r="B44" s="35">
        <v>24</v>
      </c>
      <c r="C44" s="6">
        <v>42924</v>
      </c>
      <c r="D44" t="s">
        <v>30</v>
      </c>
      <c r="E44" s="35">
        <v>20</v>
      </c>
      <c r="F44" s="35">
        <v>5</v>
      </c>
      <c r="G44" t="s">
        <v>42</v>
      </c>
      <c r="H44" s="35">
        <v>39</v>
      </c>
      <c r="I44" s="45">
        <v>60</v>
      </c>
      <c r="J44" t="s">
        <v>31</v>
      </c>
      <c r="L44" s="51">
        <v>22</v>
      </c>
      <c r="M44" s="35">
        <v>59</v>
      </c>
      <c r="N44" s="35">
        <v>15</v>
      </c>
      <c r="O44" s="5">
        <f>ROUND(((M44-N44)/M44)*100,0)</f>
        <v>75</v>
      </c>
      <c r="P44" s="28" t="str">
        <f>CONCATENATE(A44,"-",B44,"-",D44)</f>
        <v>Schaeffer-24-PRE</v>
      </c>
      <c r="Q44" s="28">
        <f>IF(J44="L",1,6)</f>
        <v>1</v>
      </c>
      <c r="R44" s="29">
        <f>ROUND(E44/(L44^2*0.005454),0)</f>
        <v>8</v>
      </c>
      <c r="AB44" s="31" t="s">
        <v>67</v>
      </c>
      <c r="AC44" s="31">
        <v>2017</v>
      </c>
      <c r="AD44" s="31">
        <v>5</v>
      </c>
      <c r="AE44" s="31">
        <v>13</v>
      </c>
      <c r="AF44" s="31">
        <v>36</v>
      </c>
      <c r="AG44" s="31">
        <v>118</v>
      </c>
    </row>
    <row r="45" spans="1:76" x14ac:dyDescent="0.3">
      <c r="A45" s="9" t="s">
        <v>29</v>
      </c>
      <c r="B45" s="35">
        <v>24</v>
      </c>
      <c r="C45" s="6">
        <v>42924</v>
      </c>
      <c r="D45" t="s">
        <v>30</v>
      </c>
      <c r="E45" s="35">
        <v>20</v>
      </c>
      <c r="F45" s="35">
        <v>6</v>
      </c>
      <c r="G45" t="s">
        <v>42</v>
      </c>
      <c r="H45" s="35">
        <v>18</v>
      </c>
      <c r="I45" s="45">
        <v>275</v>
      </c>
      <c r="J45" t="s">
        <v>31</v>
      </c>
      <c r="L45" s="35">
        <v>25</v>
      </c>
      <c r="M45" s="35">
        <v>65</v>
      </c>
      <c r="N45" s="35">
        <v>10</v>
      </c>
      <c r="O45" s="5">
        <f>ROUND(((M45-N45)/M45)*100,0)</f>
        <v>85</v>
      </c>
      <c r="P45" s="28" t="str">
        <f>CONCATENATE(A45,"-",B45,"-",D45)</f>
        <v>Schaeffer-24-PRE</v>
      </c>
      <c r="Q45" s="28">
        <f>IF(J45="L",1,6)</f>
        <v>1</v>
      </c>
      <c r="R45" s="29">
        <f>ROUND(E45/(L45^2*0.005454),0)</f>
        <v>6</v>
      </c>
      <c r="AB45" s="31" t="s">
        <v>67</v>
      </c>
      <c r="AC45" s="31">
        <v>2017</v>
      </c>
      <c r="AD45" s="31">
        <v>5</v>
      </c>
      <c r="AE45" s="31">
        <v>13</v>
      </c>
      <c r="AF45" s="31">
        <v>36</v>
      </c>
      <c r="AG45" s="31">
        <v>118</v>
      </c>
    </row>
    <row r="46" spans="1:76" x14ac:dyDescent="0.3">
      <c r="A46" s="9" t="s">
        <v>29</v>
      </c>
      <c r="B46" s="35">
        <v>25</v>
      </c>
      <c r="C46" s="6">
        <v>42924</v>
      </c>
      <c r="D46" t="s">
        <v>30</v>
      </c>
      <c r="E46" s="35">
        <v>20</v>
      </c>
      <c r="F46" s="41">
        <v>1</v>
      </c>
      <c r="G46" s="17" t="s">
        <v>33</v>
      </c>
      <c r="H46" s="39">
        <v>27</v>
      </c>
      <c r="I46" s="45">
        <v>248</v>
      </c>
      <c r="J46" t="s">
        <v>31</v>
      </c>
      <c r="L46" s="35">
        <v>26</v>
      </c>
      <c r="M46" s="35">
        <v>64.5</v>
      </c>
      <c r="N46" s="35">
        <v>15</v>
      </c>
      <c r="O46" s="5">
        <f>ROUND(((M46-N46)/M46)*100,0)</f>
        <v>77</v>
      </c>
      <c r="P46" s="28" t="str">
        <f>CONCATENATE(A46,"-",B46,"-",D46)</f>
        <v>Schaeffer-25-PRE</v>
      </c>
      <c r="Q46" s="28">
        <f>IF(J46="L",1,6)</f>
        <v>1</v>
      </c>
      <c r="R46" s="29">
        <f>ROUND(E46/(L46^2*0.005454),0)</f>
        <v>5</v>
      </c>
      <c r="AA46" t="s">
        <v>54</v>
      </c>
      <c r="AB46" s="31" t="s">
        <v>67</v>
      </c>
      <c r="AC46" s="31">
        <v>2017</v>
      </c>
      <c r="AD46" s="31">
        <v>5</v>
      </c>
      <c r="AE46" s="31">
        <v>13</v>
      </c>
      <c r="AF46" s="31">
        <v>36</v>
      </c>
      <c r="AG46" s="31">
        <v>118</v>
      </c>
    </row>
    <row r="47" spans="1:76" x14ac:dyDescent="0.3">
      <c r="A47" s="9" t="s">
        <v>29</v>
      </c>
      <c r="B47" s="35">
        <v>25</v>
      </c>
      <c r="C47" s="6">
        <v>42924</v>
      </c>
      <c r="D47" t="s">
        <v>30</v>
      </c>
      <c r="E47" s="35">
        <v>20</v>
      </c>
      <c r="F47" s="35">
        <v>2</v>
      </c>
      <c r="G47" s="17" t="s">
        <v>33</v>
      </c>
      <c r="H47" s="35">
        <v>44</v>
      </c>
      <c r="I47" s="45">
        <v>202</v>
      </c>
      <c r="J47" t="s">
        <v>31</v>
      </c>
      <c r="L47" s="35">
        <v>29</v>
      </c>
      <c r="M47" s="35">
        <v>89</v>
      </c>
      <c r="N47" s="35">
        <v>32</v>
      </c>
      <c r="O47" s="5">
        <f>ROUND(((M47-N47)/M47)*100,0)</f>
        <v>64</v>
      </c>
      <c r="P47" s="28" t="str">
        <f>CONCATENATE(A47,"-",B47,"-",D47)</f>
        <v>Schaeffer-25-PRE</v>
      </c>
      <c r="Q47" s="28">
        <f>IF(J47="L",1,6)</f>
        <v>1</v>
      </c>
      <c r="R47" s="29">
        <f>ROUND(E47/(L47^2*0.005454),0)</f>
        <v>4</v>
      </c>
      <c r="AB47" s="31" t="s">
        <v>67</v>
      </c>
      <c r="AC47" s="31">
        <v>2017</v>
      </c>
      <c r="AD47" s="31">
        <v>5</v>
      </c>
      <c r="AE47" s="31">
        <v>13</v>
      </c>
      <c r="AF47" s="31">
        <v>36</v>
      </c>
      <c r="AG47" s="31">
        <v>118</v>
      </c>
    </row>
    <row r="48" spans="1:76" x14ac:dyDescent="0.3">
      <c r="A48" s="9" t="s">
        <v>29</v>
      </c>
      <c r="B48" s="35">
        <v>25</v>
      </c>
      <c r="C48" s="6">
        <v>42924</v>
      </c>
      <c r="D48" t="s">
        <v>30</v>
      </c>
      <c r="E48" s="35">
        <v>20</v>
      </c>
      <c r="F48" s="35">
        <v>3</v>
      </c>
      <c r="G48" s="17" t="s">
        <v>33</v>
      </c>
      <c r="H48" s="35">
        <v>42</v>
      </c>
      <c r="I48" s="45">
        <v>173</v>
      </c>
      <c r="J48" t="s">
        <v>31</v>
      </c>
      <c r="L48" s="35">
        <v>33</v>
      </c>
      <c r="M48" s="35">
        <v>95.5</v>
      </c>
      <c r="N48" s="35">
        <v>26</v>
      </c>
      <c r="O48" s="5">
        <f>ROUND(((M48-N48)/M48)*100,0)</f>
        <v>73</v>
      </c>
      <c r="P48" s="28" t="str">
        <f>CONCATENATE(A48,"-",B48,"-",D48)</f>
        <v>Schaeffer-25-PRE</v>
      </c>
      <c r="Q48" s="28">
        <f>IF(J48="L",1,6)</f>
        <v>1</v>
      </c>
      <c r="R48" s="29">
        <f>ROUND(E48/(L48^2*0.005454),0)</f>
        <v>3</v>
      </c>
      <c r="AB48" s="31" t="s">
        <v>67</v>
      </c>
      <c r="AC48" s="31">
        <v>2017</v>
      </c>
      <c r="AD48" s="31">
        <v>5</v>
      </c>
      <c r="AE48" s="31">
        <v>13</v>
      </c>
      <c r="AF48" s="31">
        <v>36</v>
      </c>
      <c r="AG48" s="31">
        <v>118</v>
      </c>
    </row>
    <row r="49" spans="1:76" x14ac:dyDescent="0.3">
      <c r="A49" s="15" t="s">
        <v>29</v>
      </c>
      <c r="B49" s="35">
        <v>30</v>
      </c>
      <c r="C49" s="6">
        <v>42925</v>
      </c>
      <c r="D49" t="s">
        <v>30</v>
      </c>
      <c r="E49" s="35">
        <v>10</v>
      </c>
      <c r="F49" s="10">
        <v>25</v>
      </c>
      <c r="G49" t="s">
        <v>51</v>
      </c>
      <c r="H49" s="35">
        <v>57</v>
      </c>
      <c r="I49" s="45">
        <v>280</v>
      </c>
      <c r="J49" t="s">
        <v>40</v>
      </c>
      <c r="L49" s="35">
        <v>13</v>
      </c>
      <c r="M49" s="35">
        <v>9.6999999999999993</v>
      </c>
      <c r="N49" s="50">
        <v>0</v>
      </c>
      <c r="O49" s="5">
        <v>0</v>
      </c>
      <c r="P49" s="28" t="str">
        <f>CONCATENATE(A49,"-",B49,"-",D49)</f>
        <v>Schaeffer-30-PRE</v>
      </c>
      <c r="Q49" s="28">
        <f>IF(J49="L",1,6)</f>
        <v>6</v>
      </c>
      <c r="R49" s="29">
        <f>ROUND(E49/(L49^2*0.005454),0)</f>
        <v>11</v>
      </c>
      <c r="S49">
        <v>0</v>
      </c>
      <c r="AB49" s="31" t="s">
        <v>67</v>
      </c>
      <c r="AC49" s="31">
        <v>2017</v>
      </c>
      <c r="AD49" s="31">
        <v>5</v>
      </c>
      <c r="AE49" s="31">
        <v>13</v>
      </c>
      <c r="AF49" s="31">
        <v>36</v>
      </c>
      <c r="AG49" s="31">
        <v>118</v>
      </c>
    </row>
    <row r="50" spans="1:76" x14ac:dyDescent="0.3">
      <c r="A50" s="14" t="s">
        <v>29</v>
      </c>
      <c r="B50" s="35">
        <v>30</v>
      </c>
      <c r="C50" s="6">
        <v>42925</v>
      </c>
      <c r="D50" t="s">
        <v>30</v>
      </c>
      <c r="E50" s="35">
        <v>10</v>
      </c>
      <c r="F50" s="39">
        <v>26</v>
      </c>
      <c r="G50" t="s">
        <v>41</v>
      </c>
      <c r="H50" s="35">
        <v>91.5</v>
      </c>
      <c r="I50" s="45">
        <v>320</v>
      </c>
      <c r="J50" t="s">
        <v>40</v>
      </c>
      <c r="L50" s="35">
        <v>20</v>
      </c>
      <c r="M50" s="35">
        <v>12.4</v>
      </c>
      <c r="N50" s="50">
        <v>0</v>
      </c>
      <c r="O50" s="5">
        <v>0</v>
      </c>
      <c r="P50" s="28" t="str">
        <f>CONCATENATE(A50,"-",B50,"-",D50)</f>
        <v>Schaeffer-30-PRE</v>
      </c>
      <c r="Q50" s="28">
        <f>IF(J50="L",1,6)</f>
        <v>6</v>
      </c>
      <c r="R50" s="29">
        <f>ROUND(E50/(L50^2*0.005454),0)</f>
        <v>5</v>
      </c>
      <c r="S50">
        <v>0</v>
      </c>
      <c r="AB50" s="31" t="s">
        <v>67</v>
      </c>
      <c r="AC50" s="31">
        <v>2017</v>
      </c>
      <c r="AD50" s="31">
        <v>5</v>
      </c>
      <c r="AE50" s="31">
        <v>13</v>
      </c>
      <c r="AF50" s="31">
        <v>36</v>
      </c>
      <c r="AG50" s="31">
        <v>118</v>
      </c>
    </row>
    <row r="51" spans="1:76" x14ac:dyDescent="0.3">
      <c r="A51" s="14" t="s">
        <v>29</v>
      </c>
      <c r="B51" s="35">
        <v>30</v>
      </c>
      <c r="C51" s="6">
        <v>42925</v>
      </c>
      <c r="D51" t="s">
        <v>30</v>
      </c>
      <c r="E51" s="35">
        <v>10</v>
      </c>
      <c r="F51" s="10">
        <v>27</v>
      </c>
      <c r="G51" t="s">
        <v>51</v>
      </c>
      <c r="H51" s="35">
        <v>33.5</v>
      </c>
      <c r="I51" s="45">
        <v>350</v>
      </c>
      <c r="J51" t="s">
        <v>40</v>
      </c>
      <c r="K51" s="7"/>
      <c r="L51" s="35">
        <v>11</v>
      </c>
      <c r="M51" s="35">
        <v>6</v>
      </c>
      <c r="N51" s="50">
        <v>0</v>
      </c>
      <c r="O51" s="5">
        <v>0</v>
      </c>
      <c r="P51" s="28" t="str">
        <f>CONCATENATE(A51,"-",B51,"-",D51)</f>
        <v>Schaeffer-30-PRE</v>
      </c>
      <c r="Q51" s="28">
        <f>IF(J51="L",1,6)</f>
        <v>6</v>
      </c>
      <c r="R51" s="29">
        <f>ROUND(E51/(L51^2*0.005454),0)</f>
        <v>15</v>
      </c>
      <c r="S51">
        <v>0</v>
      </c>
      <c r="AB51" s="31" t="s">
        <v>67</v>
      </c>
      <c r="AC51" s="31">
        <v>2017</v>
      </c>
      <c r="AD51" s="31">
        <v>5</v>
      </c>
      <c r="AE51" s="31">
        <v>13</v>
      </c>
      <c r="AF51" s="31">
        <v>36</v>
      </c>
      <c r="AG51" s="31">
        <v>118</v>
      </c>
    </row>
    <row r="52" spans="1:76" s="18" customFormat="1" x14ac:dyDescent="0.3">
      <c r="A52" s="14" t="s">
        <v>29</v>
      </c>
      <c r="B52" s="35">
        <v>30</v>
      </c>
      <c r="C52" s="6">
        <v>42925</v>
      </c>
      <c r="D52" t="s">
        <v>30</v>
      </c>
      <c r="E52" s="35">
        <v>10</v>
      </c>
      <c r="F52" s="39">
        <v>28</v>
      </c>
      <c r="G52" t="s">
        <v>41</v>
      </c>
      <c r="H52" s="35">
        <v>87</v>
      </c>
      <c r="I52" s="45">
        <v>18</v>
      </c>
      <c r="J52" t="s">
        <v>40</v>
      </c>
      <c r="K52" s="7"/>
      <c r="L52" s="35">
        <v>19</v>
      </c>
      <c r="M52" s="35">
        <v>5.8</v>
      </c>
      <c r="N52" s="50">
        <v>0</v>
      </c>
      <c r="O52" s="5">
        <v>0</v>
      </c>
      <c r="P52" s="28" t="str">
        <f>CONCATENATE(A52,"-",B52,"-",D52)</f>
        <v>Schaeffer-30-PRE</v>
      </c>
      <c r="Q52" s="28">
        <f>IF(J52="L",1,6)</f>
        <v>6</v>
      </c>
      <c r="R52" s="29">
        <f>ROUND(E52/(L52^2*0.005454),0)</f>
        <v>5</v>
      </c>
      <c r="S52">
        <v>0</v>
      </c>
      <c r="T52"/>
      <c r="U52"/>
      <c r="V52"/>
      <c r="W52"/>
      <c r="X52"/>
      <c r="Y52"/>
      <c r="Z52"/>
      <c r="AA52"/>
      <c r="AB52" s="31" t="s">
        <v>67</v>
      </c>
      <c r="AC52" s="31">
        <v>2017</v>
      </c>
      <c r="AD52" s="31">
        <v>5</v>
      </c>
      <c r="AE52" s="31">
        <v>13</v>
      </c>
      <c r="AF52" s="31">
        <v>36</v>
      </c>
      <c r="AG52" s="31">
        <v>118</v>
      </c>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row>
    <row r="53" spans="1:76" s="18" customFormat="1" x14ac:dyDescent="0.3">
      <c r="A53" s="14" t="s">
        <v>29</v>
      </c>
      <c r="B53" s="35">
        <v>30</v>
      </c>
      <c r="C53" s="6">
        <v>42925</v>
      </c>
      <c r="D53" t="s">
        <v>30</v>
      </c>
      <c r="E53" s="35">
        <v>10</v>
      </c>
      <c r="F53" s="10">
        <v>29</v>
      </c>
      <c r="G53" t="s">
        <v>41</v>
      </c>
      <c r="H53" s="35">
        <v>73.5</v>
      </c>
      <c r="I53" s="45">
        <v>132</v>
      </c>
      <c r="J53" t="s">
        <v>40</v>
      </c>
      <c r="K53" s="7"/>
      <c r="L53" s="35">
        <v>17</v>
      </c>
      <c r="M53" s="35">
        <v>8.4</v>
      </c>
      <c r="N53" s="50">
        <v>0</v>
      </c>
      <c r="O53" s="5">
        <v>0</v>
      </c>
      <c r="P53" s="28" t="str">
        <f>CONCATENATE(A53,"-",B53,"-",D53)</f>
        <v>Schaeffer-30-PRE</v>
      </c>
      <c r="Q53" s="28">
        <f>IF(J53="L",1,6)</f>
        <v>6</v>
      </c>
      <c r="R53" s="29">
        <f>ROUND(E53/(L53^2*0.005454),0)</f>
        <v>6</v>
      </c>
      <c r="S53">
        <v>0</v>
      </c>
      <c r="T53"/>
      <c r="U53"/>
      <c r="V53"/>
      <c r="W53"/>
      <c r="X53"/>
      <c r="Y53"/>
      <c r="Z53"/>
      <c r="AA53"/>
      <c r="AB53" s="31" t="s">
        <v>67</v>
      </c>
      <c r="AC53" s="31">
        <v>2017</v>
      </c>
      <c r="AD53" s="31">
        <v>5</v>
      </c>
      <c r="AE53" s="31">
        <v>13</v>
      </c>
      <c r="AF53" s="31">
        <v>36</v>
      </c>
      <c r="AG53" s="31">
        <v>118</v>
      </c>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row>
    <row r="54" spans="1:76" x14ac:dyDescent="0.3">
      <c r="A54" s="14" t="s">
        <v>29</v>
      </c>
      <c r="B54" s="35">
        <v>30</v>
      </c>
      <c r="C54" s="6">
        <v>42925</v>
      </c>
      <c r="D54" t="s">
        <v>30</v>
      </c>
      <c r="E54" s="35">
        <v>10</v>
      </c>
      <c r="F54" s="39">
        <v>30</v>
      </c>
      <c r="G54" t="s">
        <v>51</v>
      </c>
      <c r="H54" s="35">
        <v>24.5</v>
      </c>
      <c r="I54" s="45">
        <v>140</v>
      </c>
      <c r="J54" t="s">
        <v>40</v>
      </c>
      <c r="K54" s="7"/>
      <c r="L54" s="35">
        <v>21</v>
      </c>
      <c r="M54" s="35">
        <v>16.5</v>
      </c>
      <c r="N54" s="50">
        <v>0</v>
      </c>
      <c r="O54" s="5">
        <v>0</v>
      </c>
      <c r="P54" s="28" t="str">
        <f>CONCATENATE(A54,"-",B54,"-",D54)</f>
        <v>Schaeffer-30-PRE</v>
      </c>
      <c r="Q54" s="28">
        <f>IF(J54="L",1,6)</f>
        <v>6</v>
      </c>
      <c r="R54" s="29">
        <f>ROUND(E54/(L54^2*0.005454),0)</f>
        <v>4</v>
      </c>
      <c r="S54">
        <v>0</v>
      </c>
      <c r="AB54" s="31" t="s">
        <v>67</v>
      </c>
      <c r="AC54" s="31">
        <v>2017</v>
      </c>
      <c r="AD54" s="31">
        <v>5</v>
      </c>
      <c r="AE54" s="31">
        <v>13</v>
      </c>
      <c r="AF54" s="31">
        <v>36</v>
      </c>
      <c r="AG54" s="31">
        <v>118</v>
      </c>
    </row>
    <row r="55" spans="1:76" x14ac:dyDescent="0.3">
      <c r="A55" s="53" t="s">
        <v>29</v>
      </c>
      <c r="B55" s="33">
        <v>4</v>
      </c>
      <c r="C55" s="22"/>
      <c r="D55" s="22" t="s">
        <v>30</v>
      </c>
      <c r="E55" s="33">
        <v>10</v>
      </c>
      <c r="F55" s="33">
        <v>1</v>
      </c>
      <c r="G55" s="22" t="s">
        <v>41</v>
      </c>
      <c r="H55" s="33">
        <v>10</v>
      </c>
      <c r="I55" s="48" t="s">
        <v>62</v>
      </c>
      <c r="J55" s="22" t="s">
        <v>31</v>
      </c>
      <c r="K55" s="22"/>
      <c r="L55" s="33">
        <v>5</v>
      </c>
      <c r="M55" s="33">
        <v>7</v>
      </c>
      <c r="N55" s="33">
        <v>1</v>
      </c>
      <c r="O55" s="5">
        <f>ROUND(((M55-N55)/M55)*100,0)</f>
        <v>86</v>
      </c>
      <c r="P55" s="28" t="str">
        <f>CONCATENATE(A55,"-",B55,"-",D55)</f>
        <v>Schaeffer-4-PRE</v>
      </c>
      <c r="Q55" s="28">
        <f>IF(J55="L",1,6)</f>
        <v>1</v>
      </c>
      <c r="R55" s="29">
        <f>ROUND(E55/(L55^2*0.005454),0)</f>
        <v>73</v>
      </c>
      <c r="S55" s="22"/>
      <c r="T55" s="22"/>
      <c r="U55" s="22"/>
      <c r="V55" s="22"/>
      <c r="W55" s="22"/>
      <c r="X55" s="22"/>
      <c r="Y55" s="22"/>
      <c r="Z55" s="22"/>
      <c r="AA55" s="23" t="s">
        <v>56</v>
      </c>
      <c r="AB55" s="31" t="s">
        <v>67</v>
      </c>
      <c r="AC55" s="31">
        <v>2017</v>
      </c>
      <c r="AD55" s="31">
        <v>5</v>
      </c>
      <c r="AE55" s="31">
        <v>13</v>
      </c>
      <c r="AF55" s="31">
        <v>36</v>
      </c>
      <c r="AG55" s="31">
        <v>118</v>
      </c>
    </row>
    <row r="56" spans="1:76" x14ac:dyDescent="0.3">
      <c r="A56" s="52" t="s">
        <v>29</v>
      </c>
      <c r="B56" s="34">
        <v>4</v>
      </c>
      <c r="C56" s="2"/>
      <c r="D56" s="2" t="s">
        <v>30</v>
      </c>
      <c r="E56" s="34">
        <v>10</v>
      </c>
      <c r="F56" s="34">
        <v>2</v>
      </c>
      <c r="G56" s="2" t="s">
        <v>33</v>
      </c>
      <c r="H56" s="34">
        <v>40</v>
      </c>
      <c r="I56" s="49" t="s">
        <v>62</v>
      </c>
      <c r="J56" s="2" t="s">
        <v>40</v>
      </c>
      <c r="K56" s="2"/>
      <c r="L56" s="34">
        <v>45</v>
      </c>
      <c r="M56" s="34">
        <v>40</v>
      </c>
      <c r="N56" s="34">
        <v>0</v>
      </c>
      <c r="O56" s="5">
        <v>0</v>
      </c>
      <c r="P56" s="28" t="str">
        <f>CONCATENATE(A56,"-",B56,"-",D56)</f>
        <v>Schaeffer-4-PRE</v>
      </c>
      <c r="Q56" s="28">
        <f>IF(J56="L",1,6)</f>
        <v>6</v>
      </c>
      <c r="R56" s="29">
        <f>ROUND(E56/(L56^2*0.005454),0)</f>
        <v>1</v>
      </c>
      <c r="S56" s="2"/>
      <c r="T56" s="2" t="s">
        <v>55</v>
      </c>
      <c r="U56" s="2"/>
      <c r="V56" s="2"/>
      <c r="W56" s="2"/>
      <c r="X56" s="2"/>
      <c r="Y56" s="2"/>
      <c r="Z56" s="2"/>
      <c r="AA56" s="23" t="s">
        <v>56</v>
      </c>
      <c r="AB56" s="31" t="s">
        <v>67</v>
      </c>
      <c r="AC56" s="31">
        <v>2017</v>
      </c>
      <c r="AD56" s="31">
        <v>5</v>
      </c>
      <c r="AE56" s="31">
        <v>13</v>
      </c>
      <c r="AF56" s="31">
        <v>36</v>
      </c>
      <c r="AG56" s="31">
        <v>118</v>
      </c>
    </row>
    <row r="57" spans="1:76" x14ac:dyDescent="0.3">
      <c r="A57" s="16" t="s">
        <v>29</v>
      </c>
      <c r="B57" s="35">
        <v>5</v>
      </c>
      <c r="C57" s="6">
        <v>42925</v>
      </c>
      <c r="D57" t="s">
        <v>30</v>
      </c>
      <c r="E57" s="35">
        <v>10</v>
      </c>
      <c r="F57" s="41">
        <v>1</v>
      </c>
      <c r="G57" s="17" t="s">
        <v>33</v>
      </c>
      <c r="H57" s="35">
        <v>26</v>
      </c>
      <c r="I57" s="45">
        <v>27</v>
      </c>
      <c r="J57" t="s">
        <v>31</v>
      </c>
      <c r="K57" s="7"/>
      <c r="L57" s="35">
        <v>35.200000000000003</v>
      </c>
      <c r="M57" s="35">
        <v>105</v>
      </c>
      <c r="N57" s="50">
        <v>39</v>
      </c>
      <c r="O57" s="5">
        <f>ROUND(((M57-N57)/M57)*100,0)</f>
        <v>63</v>
      </c>
      <c r="P57" s="28" t="str">
        <f>CONCATENATE(A57,"-",B57,"-",D57)</f>
        <v>Schaeffer-5-PRE</v>
      </c>
      <c r="Q57" s="28">
        <f>IF(J57="L",1,6)</f>
        <v>1</v>
      </c>
      <c r="R57" s="29">
        <f>ROUND(E57/(L57^2*0.005454),0)</f>
        <v>1</v>
      </c>
      <c r="AB57" s="31" t="s">
        <v>67</v>
      </c>
      <c r="AC57" s="31">
        <v>2017</v>
      </c>
      <c r="AD57" s="31">
        <v>5</v>
      </c>
      <c r="AE57" s="31">
        <v>13</v>
      </c>
      <c r="AF57" s="31">
        <v>36</v>
      </c>
      <c r="AG57" s="31">
        <v>118</v>
      </c>
    </row>
    <row r="58" spans="1:76" x14ac:dyDescent="0.3">
      <c r="A58" s="16" t="s">
        <v>29</v>
      </c>
      <c r="B58" s="35">
        <v>5</v>
      </c>
      <c r="C58" s="6">
        <v>42925</v>
      </c>
      <c r="D58" t="s">
        <v>30</v>
      </c>
      <c r="E58" s="35">
        <v>10</v>
      </c>
      <c r="F58" s="35">
        <v>2</v>
      </c>
      <c r="G58" t="s">
        <v>33</v>
      </c>
      <c r="H58" s="35">
        <v>23</v>
      </c>
      <c r="I58" s="45">
        <v>42</v>
      </c>
      <c r="J58" t="s">
        <v>31</v>
      </c>
      <c r="K58" s="7"/>
      <c r="L58" s="35">
        <v>26</v>
      </c>
      <c r="M58" s="35">
        <v>107</v>
      </c>
      <c r="N58" s="50">
        <v>37</v>
      </c>
      <c r="O58" s="5">
        <f>ROUND(((M58-N58)/M58)*100,0)</f>
        <v>65</v>
      </c>
      <c r="P58" s="28" t="str">
        <f>CONCATENATE(A58,"-",B58,"-",D58)</f>
        <v>Schaeffer-5-PRE</v>
      </c>
      <c r="Q58" s="28">
        <f>IF(J58="L",1,6)</f>
        <v>1</v>
      </c>
      <c r="R58" s="29">
        <f>ROUND(E58/(L58^2*0.005454),0)</f>
        <v>3</v>
      </c>
      <c r="AB58" s="31" t="s">
        <v>67</v>
      </c>
      <c r="AC58" s="31">
        <v>2017</v>
      </c>
      <c r="AD58" s="31">
        <v>5</v>
      </c>
      <c r="AE58" s="31">
        <v>13</v>
      </c>
      <c r="AF58" s="31">
        <v>36</v>
      </c>
      <c r="AG58" s="31">
        <v>118</v>
      </c>
    </row>
    <row r="59" spans="1:76" x14ac:dyDescent="0.3">
      <c r="A59" s="16" t="s">
        <v>29</v>
      </c>
      <c r="B59" s="35">
        <v>5</v>
      </c>
      <c r="C59" s="6">
        <v>42925</v>
      </c>
      <c r="D59" t="s">
        <v>30</v>
      </c>
      <c r="E59" s="35">
        <v>10</v>
      </c>
      <c r="F59" s="35">
        <v>3</v>
      </c>
      <c r="G59" t="s">
        <v>33</v>
      </c>
      <c r="H59" s="35">
        <v>41</v>
      </c>
      <c r="I59" s="45">
        <v>47</v>
      </c>
      <c r="J59" t="s">
        <v>31</v>
      </c>
      <c r="K59" s="7"/>
      <c r="L59" s="35">
        <v>31.2</v>
      </c>
      <c r="M59" s="35">
        <v>104.6</v>
      </c>
      <c r="N59" s="50">
        <v>37.299999999999997</v>
      </c>
      <c r="O59" s="5">
        <f>ROUND(((M59-N59)/M59)*100,0)</f>
        <v>64</v>
      </c>
      <c r="P59" s="28" t="str">
        <f>CONCATENATE(A59,"-",B59,"-",D59)</f>
        <v>Schaeffer-5-PRE</v>
      </c>
      <c r="Q59" s="28">
        <f>IF(J59="L",1,6)</f>
        <v>1</v>
      </c>
      <c r="R59" s="29">
        <f>ROUND(E59/(L59^2*0.005454),0)</f>
        <v>2</v>
      </c>
      <c r="AB59" s="31" t="s">
        <v>67</v>
      </c>
      <c r="AC59" s="31">
        <v>2017</v>
      </c>
      <c r="AD59" s="31">
        <v>5</v>
      </c>
      <c r="AE59" s="31">
        <v>13</v>
      </c>
      <c r="AF59" s="31">
        <v>36</v>
      </c>
      <c r="AG59" s="31">
        <v>118</v>
      </c>
    </row>
    <row r="60" spans="1:76" x14ac:dyDescent="0.3">
      <c r="A60" s="16" t="s">
        <v>29</v>
      </c>
      <c r="B60" s="35">
        <v>5</v>
      </c>
      <c r="C60" s="6">
        <v>42925</v>
      </c>
      <c r="D60" t="s">
        <v>30</v>
      </c>
      <c r="E60" s="35">
        <v>10</v>
      </c>
      <c r="F60" s="35">
        <v>4</v>
      </c>
      <c r="G60" t="s">
        <v>34</v>
      </c>
      <c r="H60" s="35">
        <v>87</v>
      </c>
      <c r="I60" s="45">
        <v>60</v>
      </c>
      <c r="J60" t="s">
        <v>31</v>
      </c>
      <c r="K60" s="7"/>
      <c r="L60" s="35">
        <v>51.5</v>
      </c>
      <c r="M60" s="35">
        <v>137</v>
      </c>
      <c r="N60" s="50">
        <v>50</v>
      </c>
      <c r="O60" s="5">
        <f>ROUND(((M60-N60)/M60)*100,0)</f>
        <v>64</v>
      </c>
      <c r="P60" s="28" t="str">
        <f>CONCATENATE(A60,"-",B60,"-",D60)</f>
        <v>Schaeffer-5-PRE</v>
      </c>
      <c r="Q60" s="28">
        <f>IF(J60="L",1,6)</f>
        <v>1</v>
      </c>
      <c r="R60" s="29">
        <f>ROUND(E60/(L60^2*0.005454),0)</f>
        <v>1</v>
      </c>
      <c r="AB60" s="31" t="s">
        <v>67</v>
      </c>
      <c r="AC60" s="31">
        <v>2017</v>
      </c>
      <c r="AD60" s="31">
        <v>5</v>
      </c>
      <c r="AE60" s="31">
        <v>13</v>
      </c>
      <c r="AF60" s="31">
        <v>36</v>
      </c>
      <c r="AG60" s="31">
        <v>118</v>
      </c>
    </row>
    <row r="61" spans="1:76" x14ac:dyDescent="0.3">
      <c r="A61" s="16" t="s">
        <v>29</v>
      </c>
      <c r="B61" s="35">
        <v>5</v>
      </c>
      <c r="C61" s="6">
        <v>42925</v>
      </c>
      <c r="D61" t="s">
        <v>30</v>
      </c>
      <c r="E61" s="35">
        <v>10</v>
      </c>
      <c r="F61" s="35">
        <v>5</v>
      </c>
      <c r="G61" t="s">
        <v>34</v>
      </c>
      <c r="H61" s="35">
        <v>118</v>
      </c>
      <c r="I61" s="45">
        <v>155</v>
      </c>
      <c r="J61" t="s">
        <v>31</v>
      </c>
      <c r="K61" s="7"/>
      <c r="L61" s="35">
        <v>45.5</v>
      </c>
      <c r="M61" s="35">
        <v>128</v>
      </c>
      <c r="N61" s="50">
        <v>65</v>
      </c>
      <c r="O61" s="5">
        <f>ROUND(((M61-N61)/M61)*100,0)</f>
        <v>49</v>
      </c>
      <c r="P61" s="28" t="str">
        <f>CONCATENATE(A61,"-",B61,"-",D61)</f>
        <v>Schaeffer-5-PRE</v>
      </c>
      <c r="Q61" s="28">
        <f>IF(J61="L",1,6)</f>
        <v>1</v>
      </c>
      <c r="R61" s="29">
        <f>ROUND(E61/(L61^2*0.005454),0)</f>
        <v>1</v>
      </c>
      <c r="AA61" s="13" t="s">
        <v>38</v>
      </c>
      <c r="AB61" s="31" t="s">
        <v>67</v>
      </c>
      <c r="AC61" s="31">
        <v>2017</v>
      </c>
      <c r="AD61" s="31">
        <v>5</v>
      </c>
      <c r="AE61" s="31">
        <v>13</v>
      </c>
      <c r="AF61" s="31">
        <v>36</v>
      </c>
      <c r="AG61" s="31">
        <v>118</v>
      </c>
    </row>
    <row r="62" spans="1:76" x14ac:dyDescent="0.3">
      <c r="A62" s="16" t="s">
        <v>29</v>
      </c>
      <c r="B62" s="35">
        <v>5</v>
      </c>
      <c r="C62" s="6">
        <v>42925</v>
      </c>
      <c r="D62" t="s">
        <v>30</v>
      </c>
      <c r="E62" s="35">
        <v>10</v>
      </c>
      <c r="F62" s="35">
        <v>6</v>
      </c>
      <c r="G62" t="s">
        <v>34</v>
      </c>
      <c r="H62" s="35">
        <v>57</v>
      </c>
      <c r="I62" s="45">
        <v>235</v>
      </c>
      <c r="J62" t="s">
        <v>31</v>
      </c>
      <c r="K62" s="7"/>
      <c r="L62" s="35">
        <v>22</v>
      </c>
      <c r="M62" s="35">
        <v>50</v>
      </c>
      <c r="N62" s="50">
        <v>30</v>
      </c>
      <c r="O62" s="5">
        <f>ROUND(((M62-N62)/M62)*100,0)</f>
        <v>40</v>
      </c>
      <c r="P62" s="28" t="str">
        <f>CONCATENATE(A62,"-",B62,"-",D62)</f>
        <v>Schaeffer-5-PRE</v>
      </c>
      <c r="Q62" s="28">
        <f>IF(J62="L",1,6)</f>
        <v>1</v>
      </c>
      <c r="R62" s="29">
        <f>ROUND(E62/(L62^2*0.005454),0)</f>
        <v>4</v>
      </c>
      <c r="AA62" s="13" t="s">
        <v>39</v>
      </c>
      <c r="AB62" s="31" t="s">
        <v>67</v>
      </c>
      <c r="AC62" s="31">
        <v>2017</v>
      </c>
      <c r="AD62" s="31">
        <v>5</v>
      </c>
      <c r="AE62" s="31">
        <v>13</v>
      </c>
      <c r="AF62" s="31">
        <v>36</v>
      </c>
      <c r="AG62" s="31">
        <v>118</v>
      </c>
    </row>
    <row r="63" spans="1:76" x14ac:dyDescent="0.3">
      <c r="A63" s="16" t="s">
        <v>29</v>
      </c>
      <c r="B63" s="35">
        <v>5</v>
      </c>
      <c r="C63" s="6">
        <v>42925</v>
      </c>
      <c r="D63" t="s">
        <v>30</v>
      </c>
      <c r="E63" s="35">
        <v>10</v>
      </c>
      <c r="F63" s="35">
        <v>7</v>
      </c>
      <c r="G63" t="s">
        <v>34</v>
      </c>
      <c r="H63" s="35">
        <v>50</v>
      </c>
      <c r="I63" s="45">
        <v>250</v>
      </c>
      <c r="J63" t="s">
        <v>31</v>
      </c>
      <c r="K63" s="7"/>
      <c r="L63" s="35">
        <v>24</v>
      </c>
      <c r="M63" s="35">
        <v>91</v>
      </c>
      <c r="N63" s="50">
        <v>37</v>
      </c>
      <c r="O63" s="5">
        <f>ROUND(((M63-N63)/M63)*100,0)</f>
        <v>59</v>
      </c>
      <c r="P63" s="28" t="str">
        <f>CONCATENATE(A63,"-",B63,"-",D63)</f>
        <v>Schaeffer-5-PRE</v>
      </c>
      <c r="Q63" s="28">
        <f>IF(J63="L",1,6)</f>
        <v>1</v>
      </c>
      <c r="R63" s="29">
        <f>ROUND(E63/(L63^2*0.005454),0)</f>
        <v>3</v>
      </c>
      <c r="AB63" s="31" t="s">
        <v>67</v>
      </c>
      <c r="AC63" s="31">
        <v>2017</v>
      </c>
      <c r="AD63" s="31">
        <v>5</v>
      </c>
      <c r="AE63" s="31">
        <v>13</v>
      </c>
      <c r="AF63" s="31">
        <v>36</v>
      </c>
      <c r="AG63" s="31">
        <v>118</v>
      </c>
    </row>
    <row r="64" spans="1:76" x14ac:dyDescent="0.3">
      <c r="A64" s="16" t="s">
        <v>29</v>
      </c>
      <c r="B64" s="35">
        <v>5</v>
      </c>
      <c r="C64" s="6">
        <v>42925</v>
      </c>
      <c r="D64" t="s">
        <v>30</v>
      </c>
      <c r="E64" s="35">
        <v>10</v>
      </c>
      <c r="F64" s="35">
        <v>8</v>
      </c>
      <c r="G64" t="s">
        <v>34</v>
      </c>
      <c r="H64" s="35">
        <v>50</v>
      </c>
      <c r="I64" s="45">
        <v>280</v>
      </c>
      <c r="J64" t="s">
        <v>31</v>
      </c>
      <c r="K64" s="7"/>
      <c r="L64" s="35">
        <v>62</v>
      </c>
      <c r="M64" s="35">
        <v>170</v>
      </c>
      <c r="N64" s="50">
        <v>70</v>
      </c>
      <c r="O64" s="5">
        <f>ROUND(((M64-N64)/M64)*100,0)</f>
        <v>59</v>
      </c>
      <c r="P64" s="28" t="str">
        <f>CONCATENATE(A64,"-",B64,"-",D64)</f>
        <v>Schaeffer-5-PRE</v>
      </c>
      <c r="Q64" s="28">
        <f>IF(J64="L",1,6)</f>
        <v>1</v>
      </c>
      <c r="R64" s="29">
        <f>ROUND(E64/(L64^2*0.005454),0)</f>
        <v>0</v>
      </c>
      <c r="AB64" s="31" t="s">
        <v>67</v>
      </c>
      <c r="AC64" s="31">
        <v>2017</v>
      </c>
      <c r="AD64" s="31">
        <v>5</v>
      </c>
      <c r="AE64" s="31">
        <v>13</v>
      </c>
      <c r="AF64" s="31">
        <v>36</v>
      </c>
      <c r="AG64" s="31">
        <v>118</v>
      </c>
    </row>
    <row r="65" spans="1:33" x14ac:dyDescent="0.3">
      <c r="A65" s="16" t="s">
        <v>29</v>
      </c>
      <c r="B65" s="35">
        <v>5</v>
      </c>
      <c r="C65" s="6">
        <v>42925</v>
      </c>
      <c r="D65" t="s">
        <v>30</v>
      </c>
      <c r="E65" s="35">
        <v>10</v>
      </c>
      <c r="F65" s="35">
        <v>9</v>
      </c>
      <c r="G65" t="s">
        <v>34</v>
      </c>
      <c r="H65" s="35">
        <v>136</v>
      </c>
      <c r="I65" s="45">
        <v>301</v>
      </c>
      <c r="J65" t="s">
        <v>31</v>
      </c>
      <c r="K65" s="7"/>
      <c r="L65" s="35">
        <v>61</v>
      </c>
      <c r="M65" s="35">
        <v>168</v>
      </c>
      <c r="N65" s="50">
        <v>118</v>
      </c>
      <c r="O65" s="5">
        <f>ROUND(((M65-N65)/M65)*100,0)</f>
        <v>30</v>
      </c>
      <c r="P65" s="28" t="str">
        <f>CONCATENATE(A65,"-",B65,"-",D65)</f>
        <v>Schaeffer-5-PRE</v>
      </c>
      <c r="Q65" s="28">
        <f>IF(J65="L",1,6)</f>
        <v>1</v>
      </c>
      <c r="R65" s="29">
        <f>ROUND(E65/(L65^2*0.005454),0)</f>
        <v>0</v>
      </c>
      <c r="AB65" s="31" t="s">
        <v>67</v>
      </c>
      <c r="AC65" s="31">
        <v>2017</v>
      </c>
      <c r="AD65" s="31">
        <v>5</v>
      </c>
      <c r="AE65" s="31">
        <v>13</v>
      </c>
      <c r="AF65" s="31">
        <v>36</v>
      </c>
      <c r="AG65" s="31">
        <v>118</v>
      </c>
    </row>
    <row r="66" spans="1:33" x14ac:dyDescent="0.3">
      <c r="A66" s="16" t="s">
        <v>29</v>
      </c>
      <c r="B66" s="35">
        <v>5</v>
      </c>
      <c r="C66" s="6">
        <v>42925</v>
      </c>
      <c r="D66" t="s">
        <v>30</v>
      </c>
      <c r="E66" s="35">
        <v>10</v>
      </c>
      <c r="F66" s="35">
        <v>10</v>
      </c>
      <c r="G66" t="s">
        <v>34</v>
      </c>
      <c r="H66" s="35">
        <v>55</v>
      </c>
      <c r="I66" s="45">
        <v>305</v>
      </c>
      <c r="J66" t="s">
        <v>31</v>
      </c>
      <c r="K66" s="7"/>
      <c r="L66" s="35">
        <v>26.5</v>
      </c>
      <c r="M66" s="35">
        <v>85</v>
      </c>
      <c r="N66" s="50">
        <v>35</v>
      </c>
      <c r="O66" s="5">
        <f>ROUND(((M66-N66)/M66)*100,0)</f>
        <v>59</v>
      </c>
      <c r="P66" s="28" t="str">
        <f>CONCATENATE(A66,"-",B66,"-",D66)</f>
        <v>Schaeffer-5-PRE</v>
      </c>
      <c r="Q66" s="28">
        <f>IF(J66="L",1,6)</f>
        <v>1</v>
      </c>
      <c r="R66" s="29">
        <f>ROUND(E66/(L66^2*0.005454),0)</f>
        <v>3</v>
      </c>
      <c r="AB66" s="31" t="s">
        <v>67</v>
      </c>
      <c r="AC66" s="31">
        <v>2017</v>
      </c>
      <c r="AD66" s="31">
        <v>5</v>
      </c>
      <c r="AE66" s="31">
        <v>13</v>
      </c>
      <c r="AF66" s="31">
        <v>36</v>
      </c>
      <c r="AG66" s="31">
        <v>118</v>
      </c>
    </row>
    <row r="67" spans="1:33" x14ac:dyDescent="0.3">
      <c r="A67" s="16" t="s">
        <v>29</v>
      </c>
      <c r="B67" s="35">
        <v>5</v>
      </c>
      <c r="C67" s="6">
        <v>42925</v>
      </c>
      <c r="D67" t="s">
        <v>30</v>
      </c>
      <c r="E67" s="35">
        <v>10</v>
      </c>
      <c r="F67" s="35">
        <v>11</v>
      </c>
      <c r="G67" t="s">
        <v>34</v>
      </c>
      <c r="H67" s="35">
        <v>65</v>
      </c>
      <c r="I67" s="45">
        <v>315</v>
      </c>
      <c r="J67" t="s">
        <v>31</v>
      </c>
      <c r="L67" s="35">
        <v>22</v>
      </c>
      <c r="M67" s="35">
        <v>71</v>
      </c>
      <c r="N67" s="50">
        <v>38</v>
      </c>
      <c r="O67" s="5">
        <f>ROUND(((M67-N67)/M67)*100,0)</f>
        <v>46</v>
      </c>
      <c r="P67" s="28" t="str">
        <f>CONCATENATE(A67,"-",B67,"-",D67)</f>
        <v>Schaeffer-5-PRE</v>
      </c>
      <c r="Q67" s="28">
        <f>IF(J67="L",1,6)</f>
        <v>1</v>
      </c>
      <c r="R67" s="29">
        <f>ROUND(E67/(L67^2*0.005454),0)</f>
        <v>4</v>
      </c>
      <c r="U67" s="7"/>
      <c r="V67" s="7"/>
      <c r="W67" s="7"/>
      <c r="X67" s="7"/>
      <c r="Y67" s="7"/>
      <c r="Z67" s="7"/>
      <c r="AB67" s="31" t="s">
        <v>67</v>
      </c>
      <c r="AC67" s="31">
        <v>2017</v>
      </c>
      <c r="AD67" s="31">
        <v>5</v>
      </c>
      <c r="AE67" s="31">
        <v>13</v>
      </c>
      <c r="AF67" s="31">
        <v>36</v>
      </c>
      <c r="AG67" s="31">
        <v>118</v>
      </c>
    </row>
    <row r="68" spans="1:33" x14ac:dyDescent="0.3">
      <c r="A68" s="16" t="s">
        <v>29</v>
      </c>
      <c r="B68" s="35">
        <v>5</v>
      </c>
      <c r="C68" s="6">
        <v>42925</v>
      </c>
      <c r="D68" t="s">
        <v>30</v>
      </c>
      <c r="E68" s="35">
        <v>10</v>
      </c>
      <c r="F68" s="35">
        <v>12</v>
      </c>
      <c r="G68" t="s">
        <v>34</v>
      </c>
      <c r="H68" s="35">
        <v>79</v>
      </c>
      <c r="I68" s="45">
        <v>352</v>
      </c>
      <c r="J68" t="s">
        <v>40</v>
      </c>
      <c r="L68" s="35">
        <v>33</v>
      </c>
      <c r="M68" s="35">
        <v>15</v>
      </c>
      <c r="N68" s="51">
        <v>0</v>
      </c>
      <c r="O68" s="5">
        <v>0</v>
      </c>
      <c r="P68" s="28" t="str">
        <f>CONCATENATE(A68,"-",B68,"-",D68)</f>
        <v>Schaeffer-5-PRE</v>
      </c>
      <c r="Q68" s="28">
        <f>IF(J68="L",1,6)</f>
        <v>6</v>
      </c>
      <c r="R68" s="29">
        <f>ROUND(E68/(L68^2*0.005454),0)</f>
        <v>2</v>
      </c>
      <c r="W68" s="7"/>
      <c r="X68" s="7"/>
      <c r="Y68" s="7"/>
      <c r="Z68" s="7"/>
      <c r="AB68" s="31" t="s">
        <v>67</v>
      </c>
      <c r="AC68" s="31">
        <v>2017</v>
      </c>
      <c r="AD68" s="31">
        <v>5</v>
      </c>
      <c r="AE68" s="31">
        <v>13</v>
      </c>
      <c r="AF68" s="31">
        <v>36</v>
      </c>
      <c r="AG68" s="31">
        <v>118</v>
      </c>
    </row>
    <row r="69" spans="1:33" x14ac:dyDescent="0.3">
      <c r="A69" s="9" t="s">
        <v>29</v>
      </c>
      <c r="B69" s="37">
        <v>1</v>
      </c>
      <c r="C69" s="2"/>
      <c r="D69" s="4"/>
      <c r="E69" s="37"/>
      <c r="F69" s="37"/>
      <c r="G69" s="4"/>
      <c r="H69" s="34"/>
      <c r="I69" s="44"/>
      <c r="J69" s="4"/>
      <c r="K69" s="2"/>
      <c r="L69" s="37"/>
      <c r="M69" s="37"/>
      <c r="N69" s="37"/>
      <c r="O69" s="5"/>
      <c r="P69" s="28"/>
      <c r="Q69" s="28"/>
      <c r="R69" s="29"/>
      <c r="S69" s="4"/>
      <c r="T69" s="4"/>
      <c r="U69" s="2"/>
      <c r="V69" s="2"/>
      <c r="W69" s="2"/>
      <c r="X69" s="2"/>
      <c r="Y69" s="2"/>
      <c r="Z69" s="2"/>
      <c r="AA69" s="3" t="s">
        <v>50</v>
      </c>
      <c r="AB69" s="31"/>
      <c r="AC69" s="31"/>
      <c r="AD69" s="31"/>
      <c r="AE69" s="31"/>
    </row>
    <row r="70" spans="1:33" x14ac:dyDescent="0.3">
      <c r="A70" s="9" t="s">
        <v>29</v>
      </c>
      <c r="B70" s="37">
        <v>3</v>
      </c>
      <c r="C70" s="2"/>
      <c r="D70" s="4"/>
      <c r="E70" s="37"/>
      <c r="F70" s="37"/>
      <c r="G70" s="4"/>
      <c r="H70" s="34"/>
      <c r="I70" s="44"/>
      <c r="J70" s="4"/>
      <c r="K70" s="2"/>
      <c r="L70" s="37"/>
      <c r="M70" s="37"/>
      <c r="N70" s="37"/>
      <c r="O70" s="5"/>
      <c r="P70" s="28"/>
      <c r="Q70" s="28"/>
      <c r="R70" s="29"/>
      <c r="S70" s="4"/>
      <c r="T70" s="4"/>
      <c r="U70" s="2"/>
      <c r="V70" s="2"/>
      <c r="W70" s="2"/>
      <c r="X70" s="2"/>
      <c r="Y70" s="2"/>
      <c r="Z70" s="2"/>
      <c r="AA70" s="3" t="s">
        <v>50</v>
      </c>
      <c r="AB70" s="31"/>
      <c r="AC70" s="31"/>
      <c r="AD70" s="31"/>
      <c r="AE70" s="31"/>
    </row>
    <row r="71" spans="1:33" x14ac:dyDescent="0.3">
      <c r="A71" s="11"/>
      <c r="C71" s="6"/>
      <c r="F71" s="39"/>
      <c r="N71" s="51"/>
      <c r="O71" s="12"/>
      <c r="P71" s="12"/>
      <c r="Q71" s="12"/>
      <c r="R71" s="12"/>
      <c r="W71" s="7"/>
      <c r="X71" s="7"/>
      <c r="Y71" s="7"/>
      <c r="Z71" s="7"/>
    </row>
    <row r="72" spans="1:33" x14ac:dyDescent="0.3">
      <c r="A72" s="11"/>
      <c r="C72" s="6"/>
      <c r="F72" s="39"/>
      <c r="N72" s="50"/>
      <c r="O72" s="7"/>
      <c r="P72" s="7"/>
      <c r="Q72" s="7"/>
      <c r="R72" s="7"/>
      <c r="U72" s="7"/>
      <c r="V72" s="7"/>
      <c r="W72" s="7"/>
      <c r="X72" s="7"/>
      <c r="Y72" s="7"/>
      <c r="Z72" s="7"/>
    </row>
    <row r="73" spans="1:33" x14ac:dyDescent="0.3">
      <c r="A73" s="11"/>
      <c r="C73" s="6"/>
      <c r="F73" s="39"/>
      <c r="N73" s="50"/>
      <c r="O73" s="7"/>
      <c r="P73" s="7"/>
      <c r="Q73" s="7"/>
      <c r="R73" s="7"/>
      <c r="U73" s="7"/>
      <c r="V73" s="7"/>
      <c r="W73" s="7"/>
      <c r="X73" s="7"/>
      <c r="Y73" s="7"/>
      <c r="Z73" s="7"/>
    </row>
    <row r="74" spans="1:33" x14ac:dyDescent="0.3">
      <c r="A74" s="11"/>
      <c r="C74" s="6"/>
      <c r="F74" s="39"/>
      <c r="N74" s="50"/>
      <c r="O74" s="7"/>
      <c r="P74" s="7"/>
      <c r="Q74" s="7"/>
      <c r="R74" s="7"/>
      <c r="U74" s="7"/>
      <c r="V74" s="7"/>
      <c r="W74" s="7"/>
      <c r="X74" s="7"/>
      <c r="Y74" s="7"/>
      <c r="Z74" s="7"/>
    </row>
    <row r="75" spans="1:33" x14ac:dyDescent="0.3">
      <c r="A75" s="11"/>
      <c r="C75" s="6"/>
      <c r="F75" s="39"/>
      <c r="N75" s="50"/>
      <c r="O75" s="7"/>
      <c r="P75" s="7"/>
      <c r="Q75" s="7"/>
      <c r="R75" s="7"/>
      <c r="U75" s="7"/>
      <c r="V75" s="7"/>
      <c r="W75" s="7"/>
      <c r="X75" s="7"/>
      <c r="Y75" s="7"/>
      <c r="Z75" s="7"/>
    </row>
    <row r="76" spans="1:33" x14ac:dyDescent="0.3">
      <c r="A76" s="11"/>
      <c r="C76" s="6"/>
      <c r="F76" s="39"/>
      <c r="N76" s="50"/>
      <c r="O76" s="7"/>
      <c r="P76" s="7"/>
      <c r="Q76" s="7"/>
      <c r="R76" s="7"/>
      <c r="U76" s="7"/>
      <c r="V76" s="7"/>
      <c r="W76" s="7"/>
      <c r="X76" s="7"/>
      <c r="Y76" s="7"/>
      <c r="Z76" s="7"/>
    </row>
    <row r="77" spans="1:33" x14ac:dyDescent="0.3">
      <c r="A77" s="11"/>
      <c r="C77" s="6"/>
      <c r="F77" s="39"/>
      <c r="N77" s="50"/>
      <c r="O77" s="7"/>
      <c r="P77" s="7"/>
      <c r="Q77" s="7"/>
      <c r="R77" s="7"/>
      <c r="U77" s="7"/>
      <c r="V77" s="7"/>
      <c r="W77" s="7"/>
      <c r="X77" s="7"/>
      <c r="Y77" s="7"/>
      <c r="Z77" s="7"/>
    </row>
    <row r="78" spans="1:33" x14ac:dyDescent="0.3">
      <c r="A78" s="10"/>
      <c r="B78" s="38"/>
      <c r="C78" s="6"/>
      <c r="F78" s="10"/>
      <c r="G78" s="1"/>
      <c r="H78" s="38"/>
      <c r="I78" s="46"/>
      <c r="N78" s="50"/>
      <c r="O78" s="7"/>
      <c r="P78" s="7"/>
      <c r="Q78" s="7"/>
      <c r="R78" s="7"/>
      <c r="U78" s="7"/>
      <c r="V78" s="7"/>
      <c r="W78" s="7"/>
      <c r="X78" s="7"/>
      <c r="Y78" s="7"/>
      <c r="Z78" s="7"/>
    </row>
    <row r="79" spans="1:33" x14ac:dyDescent="0.3">
      <c r="A79" s="11"/>
      <c r="C79" s="6"/>
      <c r="F79" s="39"/>
      <c r="N79" s="50"/>
      <c r="O79" s="7"/>
      <c r="P79" s="7"/>
      <c r="Q79" s="7"/>
      <c r="R79" s="7"/>
      <c r="U79" s="7"/>
      <c r="V79" s="7"/>
      <c r="W79" s="7"/>
      <c r="X79" s="7"/>
      <c r="Y79" s="7"/>
      <c r="Z79" s="7"/>
    </row>
    <row r="80" spans="1:33" x14ac:dyDescent="0.3">
      <c r="A80" s="10"/>
      <c r="C80" s="6"/>
      <c r="F80" s="39"/>
      <c r="N80" s="50"/>
      <c r="O80" s="7"/>
      <c r="P80" s="7"/>
      <c r="Q80" s="7"/>
      <c r="R80" s="7"/>
      <c r="U80" s="7"/>
      <c r="V80" s="7"/>
      <c r="W80" s="7"/>
      <c r="X80" s="7"/>
      <c r="Y80" s="7"/>
      <c r="Z80" s="7"/>
    </row>
    <row r="81" spans="1:26" x14ac:dyDescent="0.3">
      <c r="A81" s="11"/>
      <c r="C81" s="6"/>
      <c r="F81" s="39"/>
      <c r="N81" s="50"/>
      <c r="O81" s="7"/>
      <c r="P81" s="7"/>
      <c r="Q81" s="7"/>
      <c r="R81" s="7"/>
      <c r="U81" s="7"/>
      <c r="V81" s="7"/>
      <c r="W81" s="7"/>
      <c r="X81" s="7"/>
      <c r="Y81" s="7"/>
      <c r="Z81" s="7"/>
    </row>
    <row r="82" spans="1:26" x14ac:dyDescent="0.3">
      <c r="A82" s="10"/>
      <c r="C82" s="6"/>
      <c r="F82" s="39"/>
      <c r="N82" s="50"/>
      <c r="O82" s="7"/>
      <c r="P82" s="7"/>
      <c r="Q82" s="7"/>
      <c r="R82" s="7"/>
      <c r="U82" s="7"/>
      <c r="V82" s="7"/>
      <c r="W82" s="7"/>
      <c r="X82" s="7"/>
      <c r="Y82" s="7"/>
      <c r="Z82" s="7"/>
    </row>
    <row r="83" spans="1:26" x14ac:dyDescent="0.3">
      <c r="A83" s="11"/>
      <c r="C83" s="6"/>
      <c r="F83" s="39"/>
      <c r="N83" s="50"/>
      <c r="O83" s="7"/>
      <c r="P83" s="7"/>
      <c r="Q83" s="7"/>
      <c r="R83" s="7"/>
      <c r="U83" s="7"/>
      <c r="V83" s="7"/>
      <c r="W83" s="7"/>
      <c r="X83" s="7"/>
      <c r="Y83" s="7"/>
      <c r="Z83" s="7"/>
    </row>
    <row r="84" spans="1:26" x14ac:dyDescent="0.3">
      <c r="A84" s="10"/>
      <c r="C84" s="6"/>
      <c r="F84" s="39"/>
      <c r="N84" s="50"/>
      <c r="O84" s="7"/>
      <c r="P84" s="7"/>
      <c r="Q84" s="7"/>
      <c r="R84" s="7"/>
      <c r="U84" s="7"/>
      <c r="V84" s="7"/>
      <c r="W84" s="7"/>
      <c r="X84" s="7"/>
      <c r="Y84" s="7"/>
      <c r="Z84" s="7"/>
    </row>
    <row r="85" spans="1:26" x14ac:dyDescent="0.3">
      <c r="A85" s="11"/>
      <c r="C85" s="6"/>
      <c r="F85" s="39"/>
      <c r="N85" s="50"/>
      <c r="O85" s="7"/>
      <c r="P85" s="7"/>
      <c r="Q85" s="7"/>
      <c r="R85" s="7"/>
      <c r="U85" s="7"/>
      <c r="V85" s="7"/>
      <c r="W85" s="7"/>
      <c r="X85" s="7"/>
      <c r="Y85" s="7"/>
      <c r="Z85" s="7"/>
    </row>
    <row r="86" spans="1:26" x14ac:dyDescent="0.3">
      <c r="A86" s="10"/>
      <c r="C86" s="6"/>
      <c r="F86" s="39"/>
      <c r="N86" s="50"/>
      <c r="O86" s="7"/>
      <c r="P86" s="7"/>
      <c r="Q86" s="7"/>
      <c r="R86" s="7"/>
      <c r="U86" s="7"/>
      <c r="V86" s="7"/>
      <c r="W86" s="7"/>
      <c r="X86" s="7"/>
      <c r="Y86" s="7"/>
      <c r="Z86" s="7"/>
    </row>
    <row r="87" spans="1:26" x14ac:dyDescent="0.3">
      <c r="A87" s="11"/>
      <c r="C87" s="6"/>
      <c r="F87" s="39"/>
      <c r="W87" s="7"/>
      <c r="X87" s="7"/>
      <c r="Y87" s="7"/>
      <c r="Z87" s="7"/>
    </row>
    <row r="88" spans="1:26" x14ac:dyDescent="0.3">
      <c r="A88" s="10"/>
      <c r="C88" s="6"/>
      <c r="F88" s="39"/>
      <c r="W88" s="7"/>
      <c r="X88" s="7"/>
      <c r="Y88" s="7"/>
      <c r="Z88" s="7"/>
    </row>
    <row r="89" spans="1:26" x14ac:dyDescent="0.3">
      <c r="C89" s="6"/>
      <c r="K89" s="7"/>
    </row>
    <row r="90" spans="1:26" x14ac:dyDescent="0.3">
      <c r="C90" s="6"/>
    </row>
    <row r="91" spans="1:26" x14ac:dyDescent="0.3">
      <c r="C91" s="6"/>
    </row>
    <row r="92" spans="1:26" x14ac:dyDescent="0.3">
      <c r="C92" s="6"/>
    </row>
    <row r="93" spans="1:26" x14ac:dyDescent="0.3">
      <c r="C93" s="6"/>
    </row>
    <row r="94" spans="1:26" x14ac:dyDescent="0.3">
      <c r="C94" s="6"/>
    </row>
    <row r="95" spans="1:26" x14ac:dyDescent="0.3">
      <c r="C95" s="6"/>
    </row>
    <row r="96" spans="1:26" x14ac:dyDescent="0.3">
      <c r="C96" s="6"/>
    </row>
    <row r="97" spans="3:3" x14ac:dyDescent="0.3">
      <c r="C97" s="6"/>
    </row>
  </sheetData>
  <autoFilter ref="A1:AA97">
    <sortState ref="A2:AA97">
      <sortCondition ref="P1:P97"/>
    </sortState>
  </autoFilter>
  <pageMargins left="0.7" right="0.7" top="0.75" bottom="0.75" header="0.3" footer="0.3"/>
  <pageSetup orientation="portrait" verticalDpi="599"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E16" sqref="E16"/>
    </sheetView>
  </sheetViews>
  <sheetFormatPr defaultRowHeight="14.4" x14ac:dyDescent="0.3"/>
  <sheetData>
    <row r="1" spans="1:8" x14ac:dyDescent="0.3">
      <c r="A1" s="8" t="s">
        <v>26</v>
      </c>
    </row>
    <row r="2" spans="1:8" x14ac:dyDescent="0.3">
      <c r="A2" t="s">
        <v>58</v>
      </c>
    </row>
    <row r="3" spans="1:8" x14ac:dyDescent="0.3">
      <c r="A3" t="s">
        <v>59</v>
      </c>
    </row>
    <row r="4" spans="1:8" x14ac:dyDescent="0.3">
      <c r="A4" t="s">
        <v>17</v>
      </c>
    </row>
    <row r="5" spans="1:8" x14ac:dyDescent="0.3">
      <c r="A5" t="s">
        <v>18</v>
      </c>
    </row>
    <row r="6" spans="1:8" x14ac:dyDescent="0.3">
      <c r="A6" s="8" t="s">
        <v>60</v>
      </c>
      <c r="B6" s="8"/>
      <c r="C6" s="8"/>
      <c r="D6" s="8"/>
      <c r="E6" s="8"/>
      <c r="F6" s="8"/>
      <c r="G6" s="8"/>
      <c r="H6" s="8"/>
    </row>
    <row r="7" spans="1:8" x14ac:dyDescent="0.3">
      <c r="A7" t="s">
        <v>22</v>
      </c>
    </row>
    <row r="9" spans="1:8" x14ac:dyDescent="0.3">
      <c r="A9" t="s">
        <v>27</v>
      </c>
    </row>
  </sheetData>
  <pageMargins left="0.7" right="0.7" top="0.75" bottom="0.75" header="0.3" footer="0.3"/>
  <pageSetup orientation="portrait" verticalDpi="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9" sqref="B9"/>
    </sheetView>
  </sheetViews>
  <sheetFormatPr defaultRowHeight="14.4" x14ac:dyDescent="0.3"/>
  <cols>
    <col min="2" max="2" width="18.109375" customWidth="1"/>
  </cols>
  <sheetData>
    <row r="1" spans="1:2" ht="43.2" x14ac:dyDescent="0.3">
      <c r="A1" t="s">
        <v>36</v>
      </c>
      <c r="B1" s="13" t="s">
        <v>37</v>
      </c>
    </row>
    <row r="3" spans="1:2" x14ac:dyDescent="0.3">
      <c r="A3" t="s">
        <v>57</v>
      </c>
    </row>
    <row r="5" spans="1:2" x14ac:dyDescent="0.3">
      <c r="A5"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Trees</vt:lpstr>
      <vt:lpstr>ReadMe</vt:lpstr>
      <vt:lpstr>Notes</vt:lpstr>
    </vt:vector>
  </TitlesOfParts>
  <Company>Forest Service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USDA Forest Service</dc:creator>
  <cp:lastModifiedBy>Ewell, Carol -FS</cp:lastModifiedBy>
  <dcterms:created xsi:type="dcterms:W3CDTF">2013-08-10T20:11:20Z</dcterms:created>
  <dcterms:modified xsi:type="dcterms:W3CDTF">2017-07-18T01:06:24Z</dcterms:modified>
</cp:coreProperties>
</file>