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480" yWindow="440" windowWidth="34600" windowHeight="16100"/>
  </bookViews>
  <sheets>
    <sheet name="Supplementary equations" sheetId="3" r:id="rId1"/>
    <sheet name="Rate Constant Data" sheetId="2" r:id="rId2"/>
    <sheet name="Mass Transfer Coefficient Calcs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1" l="1"/>
  <c r="I48" i="1"/>
  <c r="L48" i="1"/>
  <c r="E19" i="1"/>
  <c r="I18" i="1"/>
  <c r="U39" i="1"/>
  <c r="V39" i="1"/>
  <c r="Y39" i="1"/>
  <c r="I19" i="1"/>
  <c r="H18" i="1"/>
  <c r="U27" i="1"/>
  <c r="V27" i="1"/>
  <c r="Y27" i="1"/>
  <c r="H19" i="1"/>
  <c r="O38" i="1"/>
  <c r="P38" i="1"/>
  <c r="S38" i="1"/>
  <c r="F19" i="1"/>
  <c r="O27" i="1"/>
  <c r="P27" i="1"/>
  <c r="S27" i="1"/>
  <c r="G19" i="1"/>
  <c r="H29" i="1"/>
  <c r="I29" i="1"/>
  <c r="L29" i="1"/>
  <c r="D19" i="1"/>
  <c r="A46" i="1"/>
  <c r="B46" i="1"/>
  <c r="E46" i="1"/>
  <c r="C19" i="1"/>
  <c r="A31" i="1"/>
  <c r="B31" i="1"/>
  <c r="E31" i="1"/>
  <c r="B19" i="1"/>
  <c r="G18" i="1"/>
  <c r="F18" i="1"/>
  <c r="F20" i="1"/>
  <c r="E18" i="1"/>
  <c r="D18" i="1"/>
  <c r="D20" i="1"/>
  <c r="C18" i="1"/>
  <c r="B18" i="1"/>
  <c r="B20" i="1"/>
  <c r="I14" i="1"/>
  <c r="H14" i="1"/>
  <c r="F14" i="1"/>
  <c r="G14" i="1"/>
  <c r="I15" i="1"/>
  <c r="H15" i="1"/>
  <c r="G15" i="1"/>
  <c r="F15" i="1"/>
  <c r="E14" i="1"/>
  <c r="D14" i="1"/>
  <c r="E15" i="1"/>
  <c r="D15" i="1"/>
  <c r="C14" i="1"/>
  <c r="B14" i="1"/>
  <c r="C15" i="1"/>
  <c r="B15" i="1"/>
  <c r="G20" i="1"/>
  <c r="H20" i="1"/>
  <c r="E20" i="1"/>
  <c r="I20" i="1"/>
  <c r="C20" i="1"/>
</calcChain>
</file>

<file path=xl/sharedStrings.xml><?xml version="1.0" encoding="utf-8"?>
<sst xmlns="http://schemas.openxmlformats.org/spreadsheetml/2006/main" count="254" uniqueCount="155">
  <si>
    <t>d(m)</t>
  </si>
  <si>
    <t>NO</t>
  </si>
  <si>
    <t>Constant</t>
  </si>
  <si>
    <t xml:space="preserve">Henry's </t>
  </si>
  <si>
    <t>Ref. Meier, K., Klockner, W., Bonhage, B., Antonov, E., Regestein, L., Buchs, J. (2016) Correlation for the maximum oxygen transfer capacity in shake flasks for a wide range of operating conditions and for different culture equipment. Biochemical Engineering Journal. 109:228-235.</t>
  </si>
  <si>
    <t>Osmolarity</t>
  </si>
  <si>
    <r>
      <t>k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</t>
    </r>
  </si>
  <si>
    <r>
      <t>n (s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</si>
  <si>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D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</si>
  <si>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</si>
  <si>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</si>
  <si>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r>
      <t>g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</si>
  <si>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r>
      <t>O</t>
    </r>
    <r>
      <rPr>
        <vertAlign val="subscript"/>
        <sz val="11"/>
        <color theme="1"/>
        <rFont val="Calibri"/>
        <family val="2"/>
        <scheme val="minor"/>
      </rPr>
      <t>2</t>
    </r>
  </si>
  <si>
    <r>
      <t>NH</t>
    </r>
    <r>
      <rPr>
        <vertAlign val="subscript"/>
        <sz val="11"/>
        <color theme="1"/>
        <rFont val="Calibri"/>
        <family val="2"/>
        <scheme val="minor"/>
      </rPr>
      <t>3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</si>
  <si>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</si>
  <si>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</si>
  <si>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</si>
  <si>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</si>
  <si>
    <r>
      <t>HNO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</si>
  <si>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 calculation from Meier et al., (2016)</t>
    </r>
  </si>
  <si>
    <r>
      <t>d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(m)</t>
    </r>
  </si>
  <si>
    <t>Adjusted formula for oxygen using Henry's Law constant for each species</t>
  </si>
  <si>
    <t>Oxygen</t>
  </si>
  <si>
    <t>kH (303.15 K)</t>
  </si>
  <si>
    <t>Tstd</t>
  </si>
  <si>
    <t>Texpt</t>
  </si>
  <si>
    <t>NH3</t>
  </si>
  <si>
    <t>Nitric Oxide</t>
  </si>
  <si>
    <t>CO2</t>
  </si>
  <si>
    <t>N2</t>
  </si>
  <si>
    <t>N2O</t>
  </si>
  <si>
    <t>NO2</t>
  </si>
  <si>
    <t>HNO2</t>
  </si>
  <si>
    <t>Averages taken and adjusted from NIST Web Book webbook.nist.gov (below)</t>
  </si>
  <si>
    <r>
      <t>Description</t>
    </r>
    <r>
      <rPr>
        <b/>
        <vertAlign val="superscript"/>
        <sz val="11"/>
        <color theme="1"/>
        <rFont val="Calibri"/>
        <family val="2"/>
        <scheme val="minor"/>
      </rPr>
      <t>a</t>
    </r>
  </si>
  <si>
    <t>Equation</t>
  </si>
  <si>
    <t>Parameter</t>
  </si>
  <si>
    <t>Units</t>
  </si>
  <si>
    <t>Value</t>
  </si>
  <si>
    <t>Reference</t>
  </si>
  <si>
    <t>N. europaea</t>
  </si>
  <si>
    <t>Kantartzi et al., 2006</t>
  </si>
  <si>
    <t>(16), implicit in (S3)</t>
  </si>
  <si>
    <r>
      <t>k</t>
    </r>
    <r>
      <rPr>
        <vertAlign val="subscript"/>
        <sz val="11"/>
        <color theme="1"/>
        <rFont val="Calibri"/>
        <family val="2"/>
        <scheme val="minor"/>
      </rPr>
      <t>sNH3</t>
    </r>
  </si>
  <si>
    <t>mM</t>
  </si>
  <si>
    <r>
      <t>k</t>
    </r>
    <r>
      <rPr>
        <vertAlign val="subscript"/>
        <sz val="11"/>
        <color theme="1"/>
        <rFont val="Calibri"/>
        <family val="2"/>
        <scheme val="minor"/>
      </rPr>
      <t>sO2</t>
    </r>
  </si>
  <si>
    <r>
      <t>k</t>
    </r>
    <r>
      <rPr>
        <vertAlign val="subscript"/>
        <sz val="11"/>
        <color theme="1"/>
        <rFont val="Calibri"/>
        <family val="2"/>
        <scheme val="minor"/>
      </rPr>
      <t>sCO2</t>
    </r>
  </si>
  <si>
    <r>
      <t>k</t>
    </r>
    <r>
      <rPr>
        <vertAlign val="subscript"/>
        <sz val="11"/>
        <color theme="1"/>
        <rFont val="Calibri"/>
        <family val="2"/>
        <scheme val="minor"/>
      </rPr>
      <t>sNO</t>
    </r>
  </si>
  <si>
    <t>Unknown*</t>
  </si>
  <si>
    <r>
      <t>*Taken to be same as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which has a similar H</t>
    </r>
  </si>
  <si>
    <t>N. winogradskyi</t>
  </si>
  <si>
    <t>(17), implicit in (S3)</t>
  </si>
  <si>
    <r>
      <t>k</t>
    </r>
    <r>
      <rPr>
        <vertAlign val="subscript"/>
        <sz val="11"/>
        <color theme="1"/>
        <rFont val="Calibri"/>
        <family val="2"/>
        <scheme val="minor"/>
      </rPr>
      <t>sNO2-</t>
    </r>
  </si>
  <si>
    <r>
      <t>* Taken to be same as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which has a similar H</t>
    </r>
  </si>
  <si>
    <t>Forward Rate Constant</t>
  </si>
  <si>
    <t>(S4), (S17)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</si>
  <si>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</si>
  <si>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</si>
  <si>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10.8x10</t>
    </r>
    <r>
      <rPr>
        <vertAlign val="superscript"/>
        <sz val="11"/>
        <color theme="1"/>
        <rFont val="Calibri"/>
        <family val="2"/>
        <scheme val="minor"/>
      </rPr>
      <t>10</t>
    </r>
  </si>
  <si>
    <r>
      <t>McKenzie et al., 2016; Eqn. 17, k</t>
    </r>
    <r>
      <rPr>
        <vertAlign val="subscript"/>
        <sz val="11"/>
        <color theme="1"/>
        <rFont val="Calibri"/>
        <family val="2"/>
        <scheme val="minor"/>
      </rPr>
      <t>17</t>
    </r>
  </si>
  <si>
    <t>Reverse Rate Constant</t>
  </si>
  <si>
    <r>
      <t>k</t>
    </r>
    <r>
      <rPr>
        <vertAlign val="subscript"/>
        <sz val="11"/>
        <color theme="1"/>
        <rFont val="Calibri"/>
        <family val="2"/>
        <scheme val="minor"/>
      </rPr>
      <t>-1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</si>
  <si>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</si>
  <si>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1.8x10</t>
    </r>
    <r>
      <rPr>
        <vertAlign val="superscript"/>
        <sz val="11"/>
        <color theme="1"/>
        <rFont val="Calibri"/>
        <family val="2"/>
        <scheme val="minor"/>
      </rPr>
      <t>11</t>
    </r>
  </si>
  <si>
    <r>
      <t>McKenzie et al., 2016; Eqn. 17, k</t>
    </r>
    <r>
      <rPr>
        <vertAlign val="subscript"/>
        <sz val="11"/>
        <color theme="1"/>
        <rFont val="Calibri"/>
        <family val="2"/>
        <scheme val="minor"/>
      </rPr>
      <t>-17</t>
    </r>
  </si>
  <si>
    <t>Rate Constant</t>
  </si>
  <si>
    <t>(S4), (S5), (S6), (S7)</t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</si>
  <si>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</si>
  <si>
    <r>
      <t>mM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</si>
  <si>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Lewis &amp; Deen, 1994; Table 2; 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at 35-37°C</t>
    </r>
  </si>
  <si>
    <t>(S18), (S19), (S21)</t>
  </si>
  <si>
    <r>
      <t>k</t>
    </r>
    <r>
      <rPr>
        <vertAlign val="subscript"/>
        <sz val="11"/>
        <color theme="1"/>
        <rFont val="Calibri"/>
        <family val="2"/>
        <scheme val="minor"/>
      </rPr>
      <t>3</t>
    </r>
  </si>
  <si>
    <t>Tsukahara et al., 2003</t>
  </si>
  <si>
    <t>(S5), (S6), (S16), (S17)</t>
  </si>
  <si>
    <r>
      <t>k</t>
    </r>
    <r>
      <rPr>
        <vertAlign val="subscript"/>
        <sz val="11"/>
        <color theme="1"/>
        <rFont val="Calibri"/>
        <family val="2"/>
        <scheme val="minor"/>
      </rPr>
      <t>4</t>
    </r>
  </si>
  <si>
    <t>Park &amp; Lee, 1988</t>
  </si>
  <si>
    <r>
      <t>k</t>
    </r>
    <r>
      <rPr>
        <vertAlign val="subscript"/>
        <sz val="11"/>
        <color theme="1"/>
        <rFont val="Calibri"/>
        <family val="2"/>
        <scheme val="minor"/>
      </rPr>
      <t>-4</t>
    </r>
  </si>
  <si>
    <r>
      <t>6.012x10</t>
    </r>
    <r>
      <rPr>
        <vertAlign val="superscript"/>
        <sz val="11"/>
        <color theme="1"/>
        <rFont val="Calibri"/>
        <family val="2"/>
        <scheme val="minor"/>
      </rPr>
      <t>8</t>
    </r>
  </si>
  <si>
    <t>(S4), (S5), (S6), (S17)</t>
  </si>
  <si>
    <r>
      <t>k</t>
    </r>
    <r>
      <rPr>
        <vertAlign val="subscript"/>
        <sz val="11"/>
        <color theme="1"/>
        <rFont val="Calibri"/>
        <family val="2"/>
        <scheme val="minor"/>
      </rPr>
      <t>5</t>
    </r>
  </si>
  <si>
    <r>
      <t>1.728x10</t>
    </r>
    <r>
      <rPr>
        <vertAlign val="superscript"/>
        <sz val="11"/>
        <color theme="1"/>
        <rFont val="Calibri"/>
        <family val="2"/>
        <scheme val="minor"/>
      </rPr>
      <t>7</t>
    </r>
  </si>
  <si>
    <r>
      <t>k</t>
    </r>
    <r>
      <rPr>
        <vertAlign val="subscript"/>
        <sz val="11"/>
        <color theme="1"/>
        <rFont val="Calibri"/>
        <family val="2"/>
        <scheme val="minor"/>
      </rPr>
      <t>-5</t>
    </r>
  </si>
  <si>
    <r>
      <t>3.2x10</t>
    </r>
    <r>
      <rPr>
        <vertAlign val="superscript"/>
        <sz val="11"/>
        <color theme="1"/>
        <rFont val="Calibri"/>
        <family val="2"/>
        <scheme val="minor"/>
      </rPr>
      <t>-5</t>
    </r>
  </si>
  <si>
    <t>(S12), (S13)</t>
  </si>
  <si>
    <r>
      <t>k</t>
    </r>
    <r>
      <rPr>
        <vertAlign val="subscript"/>
        <sz val="11"/>
        <color theme="1"/>
        <rFont val="Calibri"/>
        <family val="2"/>
        <scheme val="minor"/>
      </rPr>
      <t>6</t>
    </r>
  </si>
  <si>
    <r>
      <t>Schulz et al., 2006; Table 1, k</t>
    </r>
    <r>
      <rPr>
        <vertAlign val="subscript"/>
        <sz val="11"/>
        <color theme="1"/>
        <rFont val="Calibri"/>
        <family val="2"/>
        <scheme val="minor"/>
      </rPr>
      <t>+1</t>
    </r>
  </si>
  <si>
    <r>
      <t>k</t>
    </r>
    <r>
      <rPr>
        <vertAlign val="subscript"/>
        <sz val="11"/>
        <color theme="1"/>
        <rFont val="Calibri"/>
        <family val="2"/>
        <scheme val="minor"/>
      </rPr>
      <t>-6</t>
    </r>
  </si>
  <si>
    <r>
      <t>Schulz et al., 2006; Table 1, k</t>
    </r>
    <r>
      <rPr>
        <vertAlign val="subscript"/>
        <sz val="11"/>
        <color theme="1"/>
        <rFont val="Calibri"/>
        <family val="2"/>
        <scheme val="minor"/>
      </rPr>
      <t>-1</t>
    </r>
  </si>
  <si>
    <t>(S4), (S13)</t>
  </si>
  <si>
    <r>
      <t>k</t>
    </r>
    <r>
      <rPr>
        <vertAlign val="subscript"/>
        <sz val="11"/>
        <color theme="1"/>
        <rFont val="Calibri"/>
        <family val="2"/>
        <scheme val="minor"/>
      </rPr>
      <t>7</t>
    </r>
  </si>
  <si>
    <r>
      <t>1x10</t>
    </r>
    <r>
      <rPr>
        <vertAlign val="superscript"/>
        <sz val="11"/>
        <color theme="1"/>
        <rFont val="Calibri"/>
        <family val="2"/>
        <scheme val="minor"/>
      </rPr>
      <t>-9</t>
    </r>
  </si>
  <si>
    <t>Model fit</t>
  </si>
  <si>
    <t>Mass transfer coefficient for NO</t>
  </si>
  <si>
    <t>(S6), (S18)</t>
  </si>
  <si>
    <r>
      <t>k</t>
    </r>
    <r>
      <rPr>
        <vertAlign val="subscript"/>
        <sz val="11"/>
        <color theme="1"/>
        <rFont val="Calibri"/>
        <family val="2"/>
        <scheme val="minor"/>
      </rPr>
      <t>lNO</t>
    </r>
    <r>
      <rPr>
        <sz val="11"/>
        <color theme="1"/>
        <rFont val="Calibri"/>
        <family val="2"/>
        <scheme val="minor"/>
      </rPr>
      <t>a</t>
    </r>
  </si>
  <si>
    <t>Calculated using Eqn. 5 in Meier et al., 2016</t>
  </si>
  <si>
    <t>Henry’s Law constant for NO</t>
  </si>
  <si>
    <r>
      <t>H</t>
    </r>
    <r>
      <rPr>
        <vertAlign val="subscript"/>
        <sz val="11"/>
        <color theme="1"/>
        <rFont val="Calibri"/>
        <family val="2"/>
        <scheme val="minor"/>
      </rPr>
      <t>NO</t>
    </r>
  </si>
  <si>
    <r>
      <t>mM atm</t>
    </r>
    <r>
      <rPr>
        <vertAlign val="superscript"/>
        <sz val="11"/>
        <color theme="1"/>
        <rFont val="Calibri"/>
        <family val="2"/>
        <scheme val="minor"/>
      </rPr>
      <t>-1</t>
    </r>
  </si>
  <si>
    <t>NIST Webbook</t>
  </si>
  <si>
    <r>
      <t>Mass transfer coefficient for NO</t>
    </r>
    <r>
      <rPr>
        <vertAlign val="subscript"/>
        <sz val="11"/>
        <color theme="1"/>
        <rFont val="Calibri"/>
        <family val="2"/>
        <scheme val="minor"/>
      </rPr>
      <t>2</t>
    </r>
  </si>
  <si>
    <t>(S16), (S19)</t>
  </si>
  <si>
    <r>
      <t>k</t>
    </r>
    <r>
      <rPr>
        <vertAlign val="subscript"/>
        <sz val="11"/>
        <color theme="1"/>
        <rFont val="Calibri"/>
        <family val="2"/>
        <scheme val="minor"/>
      </rPr>
      <t>gNO2</t>
    </r>
    <r>
      <rPr>
        <sz val="11"/>
        <color theme="1"/>
        <rFont val="Calibri"/>
        <family val="2"/>
        <scheme val="minor"/>
      </rPr>
      <t>a</t>
    </r>
  </si>
  <si>
    <r>
      <t>Barbooti et al., 2011</t>
    </r>
    <r>
      <rPr>
        <vertAlign val="superscript"/>
        <sz val="11"/>
        <color theme="1"/>
        <rFont val="Calibri"/>
        <family val="2"/>
        <scheme val="minor"/>
      </rPr>
      <t>a</t>
    </r>
  </si>
  <si>
    <r>
      <t>Henry’s Law constant for NO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</si>
  <si>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NO2</t>
    </r>
  </si>
  <si>
    <r>
      <t>Mass transfer constant for HNO</t>
    </r>
    <r>
      <rPr>
        <vertAlign val="subscript"/>
        <sz val="11"/>
        <color theme="1"/>
        <rFont val="Calibri"/>
        <family val="2"/>
        <scheme val="minor"/>
      </rPr>
      <t>2</t>
    </r>
  </si>
  <si>
    <t>(S17), (S20)</t>
  </si>
  <si>
    <r>
      <t>k</t>
    </r>
    <r>
      <rPr>
        <vertAlign val="subscript"/>
        <sz val="11"/>
        <color theme="1"/>
        <rFont val="Calibri"/>
        <family val="2"/>
        <scheme val="minor"/>
      </rPr>
      <t>gHNO2</t>
    </r>
    <r>
      <rPr>
        <sz val="11"/>
        <color theme="1"/>
        <rFont val="Calibri"/>
        <family val="2"/>
        <scheme val="minor"/>
      </rPr>
      <t>a</t>
    </r>
  </si>
  <si>
    <t>Hirokawa et al., 2008</t>
  </si>
  <si>
    <r>
      <t>Henry’s Law constant for HNO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</si>
  <si>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HNO2</t>
    </r>
  </si>
  <si>
    <r>
      <t>Mass transfer constant  for O</t>
    </r>
    <r>
      <rPr>
        <vertAlign val="subscript"/>
        <sz val="11"/>
        <color theme="1"/>
        <rFont val="Calibri"/>
        <family val="2"/>
        <scheme val="minor"/>
      </rPr>
      <t>2</t>
    </r>
  </si>
  <si>
    <t>(S7), (S21)</t>
  </si>
  <si>
    <r>
      <t>k</t>
    </r>
    <r>
      <rPr>
        <vertAlign val="subscript"/>
        <sz val="11"/>
        <color theme="1"/>
        <rFont val="Calibri"/>
        <family val="2"/>
        <scheme val="minor"/>
      </rPr>
      <t>lO2</t>
    </r>
    <r>
      <rPr>
        <sz val="11"/>
        <color theme="1"/>
        <rFont val="Calibri"/>
        <family val="2"/>
        <scheme val="minor"/>
      </rPr>
      <t>a</t>
    </r>
  </si>
  <si>
    <r>
      <t>Henry’s Law constant for O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</si>
  <si>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O2</t>
    </r>
  </si>
  <si>
    <r>
      <t>Mass transfer coefficient for NH</t>
    </r>
    <r>
      <rPr>
        <vertAlign val="subscript"/>
        <sz val="11"/>
        <color theme="1"/>
        <rFont val="Calibri"/>
        <family val="2"/>
        <scheme val="minor"/>
      </rPr>
      <t>3</t>
    </r>
  </si>
  <si>
    <t>(S8), (S22)</t>
  </si>
  <si>
    <r>
      <t>k</t>
    </r>
    <r>
      <rPr>
        <vertAlign val="subscript"/>
        <sz val="11"/>
        <color theme="1"/>
        <rFont val="Calibri"/>
        <family val="2"/>
        <scheme val="minor"/>
      </rPr>
      <t>lNH3</t>
    </r>
    <r>
      <rPr>
        <sz val="11"/>
        <color theme="1"/>
        <rFont val="Calibri"/>
        <family val="2"/>
        <scheme val="minor"/>
      </rPr>
      <t>a</t>
    </r>
  </si>
  <si>
    <r>
      <t>2.6x10</t>
    </r>
    <r>
      <rPr>
        <vertAlign val="superscript"/>
        <sz val="11"/>
        <color theme="1"/>
        <rFont val="Calibri"/>
        <family val="2"/>
        <scheme val="minor"/>
      </rPr>
      <t>-4</t>
    </r>
  </si>
  <si>
    <r>
      <t>Henry’s Law constant for NH</t>
    </r>
    <r>
      <rPr>
        <vertAlign val="subscript"/>
        <sz val="11"/>
        <color theme="1"/>
        <rFont val="Calibri"/>
        <family val="2"/>
        <scheme val="minor"/>
      </rPr>
      <t>3</t>
    </r>
  </si>
  <si>
    <r>
      <t>H</t>
    </r>
    <r>
      <rPr>
        <vertAlign val="subscript"/>
        <sz val="11"/>
        <color theme="1"/>
        <rFont val="Calibri"/>
        <family val="2"/>
        <scheme val="minor"/>
      </rPr>
      <t>NH3</t>
    </r>
  </si>
  <si>
    <r>
      <t>Mass transfer coefficient for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</si>
  <si>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(S10), (S23)</t>
  </si>
  <si>
    <r>
      <t>k</t>
    </r>
    <r>
      <rPr>
        <vertAlign val="subscript"/>
        <sz val="11"/>
        <color theme="1"/>
        <rFont val="Calibri"/>
        <family val="2"/>
        <scheme val="minor"/>
      </rPr>
      <t>lN2O</t>
    </r>
    <r>
      <rPr>
        <sz val="11"/>
        <color theme="1"/>
        <rFont val="Calibri"/>
        <family val="2"/>
        <scheme val="minor"/>
      </rPr>
      <t>a</t>
    </r>
  </si>
  <si>
    <r>
      <t>Henry’s Law constant for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</si>
  <si>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H</t>
    </r>
    <r>
      <rPr>
        <vertAlign val="subscript"/>
        <sz val="11"/>
        <color theme="1"/>
        <rFont val="Calibri"/>
        <family val="2"/>
        <scheme val="minor"/>
      </rPr>
      <t>N2O</t>
    </r>
  </si>
  <si>
    <r>
      <t>Mass transfer constant for N</t>
    </r>
    <r>
      <rPr>
        <vertAlign val="subscript"/>
        <sz val="11"/>
        <color theme="1"/>
        <rFont val="Calibri"/>
        <family val="2"/>
        <scheme val="minor"/>
      </rPr>
      <t>2</t>
    </r>
  </si>
  <si>
    <t>(S11), (S24)</t>
  </si>
  <si>
    <r>
      <t>k</t>
    </r>
    <r>
      <rPr>
        <vertAlign val="subscript"/>
        <sz val="11"/>
        <color theme="1"/>
        <rFont val="Calibri"/>
        <family val="2"/>
        <scheme val="minor"/>
      </rPr>
      <t>lN2</t>
    </r>
    <r>
      <rPr>
        <sz val="11"/>
        <color theme="1"/>
        <rFont val="Calibri"/>
        <family val="2"/>
        <scheme val="minor"/>
      </rPr>
      <t>a</t>
    </r>
  </si>
  <si>
    <r>
      <t>Henry’s Law constant for N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</si>
  <si>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N2</t>
    </r>
  </si>
  <si>
    <r>
      <t>Mass transfer constant  for CO</t>
    </r>
    <r>
      <rPr>
        <vertAlign val="subscript"/>
        <sz val="11"/>
        <color theme="1"/>
        <rFont val="Calibri"/>
        <family val="2"/>
        <scheme val="minor"/>
      </rPr>
      <t>2</t>
    </r>
  </si>
  <si>
    <t>(S12), (S25)</t>
  </si>
  <si>
    <r>
      <t>k</t>
    </r>
    <r>
      <rPr>
        <vertAlign val="subscript"/>
        <sz val="11"/>
        <color theme="1"/>
        <rFont val="Calibri"/>
        <family val="2"/>
        <scheme val="minor"/>
      </rPr>
      <t>lCO2</t>
    </r>
    <r>
      <rPr>
        <sz val="11"/>
        <color theme="1"/>
        <rFont val="Calibri"/>
        <family val="2"/>
        <scheme val="minor"/>
      </rPr>
      <t>a</t>
    </r>
  </si>
  <si>
    <r>
      <t>Henry’s Law constant for CO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</si>
  <si>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CO2</t>
    </r>
  </si>
  <si>
    <r>
      <t>a</t>
    </r>
    <r>
      <rPr>
        <sz val="11"/>
        <color theme="1"/>
        <rFont val="Calibri"/>
        <family val="2"/>
        <scheme val="minor"/>
      </rPr>
      <t xml:space="preserve"> Calculated from a value for the gas side overall mass transfer coefficient of 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of 6.99x10</t>
    </r>
    <r>
      <rPr>
        <vertAlign val="superscript"/>
        <sz val="11"/>
        <color theme="1"/>
        <rFont val="Calibri"/>
        <family val="2"/>
        <scheme val="minor"/>
      </rPr>
      <t>-5</t>
    </r>
    <r>
      <rPr>
        <sz val="11"/>
        <color theme="1"/>
        <rFont val="Calibri"/>
        <family val="2"/>
        <scheme val="minor"/>
      </rPr>
      <t xml:space="preserve"> m 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determined at the lowest 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gas phase concentration and found in Table 4 of Barbooti et al. (2011).  Our reactor diameter was assumed to be 5 cm (interfacial area, 19.625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and the reactor liquid volume 5 ml resulting in a specific area of 3.925x10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.  </t>
    </r>
  </si>
  <si>
    <t>References</t>
  </si>
  <si>
    <r>
      <t xml:space="preserve">Barbooti, M.M., Ibraheem, N.L. and Ankosh, A.H. (2011) Removal of Nitrogen Dioxide and Sulfur Dioxide from Air Steams by Absorption in Urea Solution. </t>
    </r>
    <r>
      <rPr>
        <i/>
        <sz val="11"/>
        <color theme="1"/>
        <rFont val="Calibri"/>
        <family val="2"/>
        <scheme val="minor"/>
      </rPr>
      <t>J. Environ. Protection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:175-185.</t>
    </r>
  </si>
  <si>
    <r>
      <t>Buchwald, C., Grabb, K., Hansel, C.M., and Wankel, S.D. (2016) Constraining the role of iron in environmental nitrogen transformations: Dual stable isotope systematics of abiotic NO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 xml:space="preserve"> reduction by Fe(II) and its production of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O. </t>
    </r>
    <r>
      <rPr>
        <i/>
        <sz val="11"/>
        <color theme="1"/>
        <rFont val="Calibri"/>
        <family val="2"/>
        <scheme val="minor"/>
      </rPr>
      <t>Geochimica et Cosmochimica Acta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186</t>
    </r>
    <r>
      <rPr>
        <sz val="11"/>
        <color theme="1"/>
        <rFont val="Calibri"/>
        <family val="2"/>
        <scheme val="minor"/>
      </rPr>
      <t>:1-12.</t>
    </r>
  </si>
  <si>
    <r>
      <t>CRC Handbook of Chemistry and Physics, 85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Ed., CRC Press, 2000 NW Corporate Blvd., Boca Raton, FL 33431, ISBN 0-8493-0485-7.</t>
    </r>
  </si>
  <si>
    <r>
      <t xml:space="preserve">Hirokawa, J., Kato, T., and Mafune, F. (2008) Uptake of Gas-Phase Nitrous Acid by pH-Controlled Aqueous Solution Studied by a Wetted Wall Flow Tube. </t>
    </r>
    <r>
      <rPr>
        <i/>
        <sz val="11"/>
        <color theme="1"/>
        <rFont val="Calibri"/>
        <family val="2"/>
        <scheme val="minor"/>
      </rPr>
      <t>J. Phys. Chem. A.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112</t>
    </r>
    <r>
      <rPr>
        <sz val="11"/>
        <color theme="1"/>
        <rFont val="Calibri"/>
        <family val="2"/>
        <scheme val="minor"/>
      </rPr>
      <t>:12143-12150.</t>
    </r>
  </si>
  <si>
    <r>
      <t xml:space="preserve">Kantartzi, S.G., Vaiopoulou, E., Kapagiannidis, A., and Aivasidis, A. (2006) Kinetic Characterization o Nitrifying Pure Cultures in Chemostate. </t>
    </r>
    <r>
      <rPr>
        <i/>
        <sz val="11"/>
        <color theme="1"/>
        <rFont val="Calibri"/>
        <family val="2"/>
        <scheme val="minor"/>
      </rPr>
      <t>Global NEST Journal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(1):43-51.</t>
    </r>
  </si>
  <si>
    <r>
      <t xml:space="preserve">Keen, G.A., and Prosser, J.I. (1987) Steady state and transient growth of autotrophic nitrifying bacteria. </t>
    </r>
    <r>
      <rPr>
        <i/>
        <sz val="11"/>
        <color theme="1"/>
        <rFont val="Calibri"/>
        <family val="2"/>
        <scheme val="minor"/>
      </rPr>
      <t>Arch. Microbiol.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147</t>
    </r>
    <r>
      <rPr>
        <sz val="11"/>
        <color theme="1"/>
        <rFont val="Calibri"/>
        <family val="2"/>
        <scheme val="minor"/>
      </rPr>
      <t>:73-79.</t>
    </r>
  </si>
  <si>
    <r>
      <t xml:space="preserve">Lewis, R.S. and Deen, W.M. (1994) Kinetics and the Reaction of Nitric Oxide with Oxygen in Aqueous Solutions. </t>
    </r>
    <r>
      <rPr>
        <i/>
        <sz val="11"/>
        <color theme="1"/>
        <rFont val="Calibri"/>
        <family val="2"/>
        <scheme val="minor"/>
      </rPr>
      <t>Chem. Res. Toxicol.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: 568-574.</t>
    </r>
  </si>
  <si>
    <r>
      <t xml:space="preserve">McKenzie, H., MacDonald-Taylor, J., McLachlan, F., Orr, R., and Woodhead, D. (2016) Modelling of nitric and nitrous acid chemistry for solvent extraction purposes. </t>
    </r>
    <r>
      <rPr>
        <i/>
        <sz val="11"/>
        <color theme="1"/>
        <rFont val="Calibri"/>
        <family val="2"/>
        <scheme val="minor"/>
      </rPr>
      <t>Procedia Chemistry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>:481-486.</t>
    </r>
  </si>
  <si>
    <r>
      <t xml:space="preserve">Meier, K., Klockner, W., Bonhage, B., Antonov, E., Regestein, L., Buchs, J. (2016) Correlation for the maximum oxygen transfer capacity in shake flasks for a wide range of operating conditions and for different culture equipment. </t>
    </r>
    <r>
      <rPr>
        <i/>
        <sz val="11"/>
        <color rgb="FF000000"/>
        <rFont val="Calibri"/>
        <family val="2"/>
        <scheme val="minor"/>
      </rPr>
      <t>Biochemical Engineering Journal</t>
    </r>
    <r>
      <rPr>
        <sz val="11"/>
        <color rgb="FF000000"/>
        <rFont val="Calibri"/>
        <family val="2"/>
        <scheme val="minor"/>
      </rPr>
      <t xml:space="preserve">. </t>
    </r>
    <r>
      <rPr>
        <b/>
        <sz val="11"/>
        <color rgb="FF000000"/>
        <rFont val="Calibri"/>
        <family val="2"/>
        <scheme val="minor"/>
      </rPr>
      <t>109</t>
    </r>
    <r>
      <rPr>
        <sz val="11"/>
        <color rgb="FF000000"/>
        <rFont val="Calibri"/>
        <family val="2"/>
        <scheme val="minor"/>
      </rPr>
      <t>:228-235.</t>
    </r>
  </si>
  <si>
    <r>
      <t xml:space="preserve">Park, J-Y and Lee, Y.-N (1988) Solubility and decomposition kinetics of nitrous acid in aqueous solution. </t>
    </r>
    <r>
      <rPr>
        <i/>
        <sz val="11"/>
        <color theme="1"/>
        <rFont val="Calibri"/>
        <family val="2"/>
        <scheme val="minor"/>
      </rPr>
      <t>J. Phys. Chem.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92</t>
    </r>
    <r>
      <rPr>
        <sz val="11"/>
        <color theme="1"/>
        <rFont val="Calibri"/>
        <family val="2"/>
        <scheme val="minor"/>
      </rPr>
      <t>:6294-6302.</t>
    </r>
  </si>
  <si>
    <t>NIST (National Institute of Standards and Technology) Webbook. http://webbook.nist.gov/chemistry/</t>
  </si>
  <si>
    <r>
      <t xml:space="preserve">Schulz, K.G., Riebesell, U., Rost, B., Thoms, S., and Zeebe, R.E. (2006) Determination of the rate constants for the carbon dioxide to bicarbonate inter-conversion in pH-buffered seawater systems. </t>
    </r>
    <r>
      <rPr>
        <i/>
        <sz val="11"/>
        <color theme="1"/>
        <rFont val="Calibri"/>
        <family val="2"/>
        <scheme val="minor"/>
      </rPr>
      <t>Marine Chemistry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:53-2006.</t>
    </r>
  </si>
  <si>
    <r>
      <t xml:space="preserve">Tsukahara, H., Ishida, T. and Mayumi, M. (1999) Gas –Phase Oxidation of Nitric Oxide: Chemical Kinetics and Rate Constant. Nitric Oxide.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(3):191-198.</t>
    </r>
  </si>
  <si>
    <r>
      <t xml:space="preserve">Wijffels, R.H., de Gooijer, C.D., Kortekaas, S., and Tramper, J. (1990) Growth and Substrate Consumption of </t>
    </r>
    <r>
      <rPr>
        <i/>
        <sz val="11"/>
        <color theme="1"/>
        <rFont val="Calibri"/>
        <family val="2"/>
        <scheme val="minor"/>
      </rPr>
      <t>Nitrobacter agilis</t>
    </r>
    <r>
      <rPr>
        <sz val="11"/>
        <color theme="1"/>
        <rFont val="Calibri"/>
        <family val="2"/>
        <scheme val="minor"/>
      </rPr>
      <t xml:space="preserve"> Cells Immobilized in Carrageenan: Part 2. Model Evaluation. </t>
    </r>
    <r>
      <rPr>
        <i/>
        <sz val="11"/>
        <color theme="1"/>
        <rFont val="Calibri"/>
        <family val="2"/>
        <scheme val="minor"/>
      </rPr>
      <t>Biotechnol. Bioengng.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38</t>
    </r>
    <r>
      <rPr>
        <sz val="11"/>
        <color theme="1"/>
        <rFont val="Calibri"/>
        <family val="2"/>
        <scheme val="minor"/>
      </rPr>
      <t>:232-240.</t>
    </r>
  </si>
  <si>
    <r>
      <t>DATASET S3.</t>
    </r>
    <r>
      <rPr>
        <sz val="12"/>
        <rFont val="Arial"/>
      </rPr>
      <t xml:space="preserve"> Supplementary equations, rate constant data, and mass transfer coefficient calculations for integrative model</t>
    </r>
    <r>
      <rPr>
        <i/>
        <sz val="12"/>
        <rFont val="Arial"/>
      </rPr>
      <t xml:space="preserve">. </t>
    </r>
    <r>
      <rPr>
        <sz val="12"/>
        <rFont val="Arial"/>
      </rPr>
      <t xml:space="preserve">Genome-scale, constraints-based modeling of nitrogen oxide fluxes during co-culture of </t>
    </r>
    <r>
      <rPr>
        <i/>
        <sz val="12"/>
        <rFont val="Arial"/>
      </rPr>
      <t>Nitrosomonas europaea</t>
    </r>
    <r>
      <rPr>
        <sz val="12"/>
        <rFont val="Arial"/>
      </rPr>
      <t xml:space="preserve"> and </t>
    </r>
    <r>
      <rPr>
        <i/>
        <sz val="12"/>
        <rFont val="Arial"/>
      </rPr>
      <t>Nitrobacter winogradskyi</t>
    </r>
    <r>
      <rPr>
        <sz val="12"/>
        <rFont val="Arial"/>
      </rPr>
      <t xml:space="preserve">. Mellbye </t>
    </r>
    <r>
      <rPr>
        <i/>
        <sz val="12"/>
        <rFont val="Arial"/>
      </rPr>
      <t>et al.</t>
    </r>
    <r>
      <rPr>
        <sz val="12"/>
        <rFont val="Arial"/>
      </rPr>
      <t xml:space="preserve"> 2017. Address correspondance to Frank Chaplen, frank.chaplen@oregonstate.edu, Department of Biological and Ecological Engineering, Oregon State University, Corvallis, 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</si>
</sst>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Arial"/>
    </font>
    <font>
      <sz val="12"/>
      <name val="Arial"/>
    </font>
    <font>
      <i/>
      <sz val="12"/>
      <name val="Arial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/>
    <xf numFmtId="0" fontId="4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152400</xdr:colOff>
      <xdr:row>54</xdr:row>
      <xdr:rowOff>152400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9100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21</xdr:col>
      <xdr:colOff>152400</xdr:colOff>
      <xdr:row>54</xdr:row>
      <xdr:rowOff>152400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419100"/>
          <a:ext cx="7772400" cy="100584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32</xdr:col>
      <xdr:colOff>152400</xdr:colOff>
      <xdr:row>54</xdr:row>
      <xdr:rowOff>152400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00" y="41910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ebbook.nist.gov/chemis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ColWidth="11.5" defaultRowHeight="14" x14ac:dyDescent="0"/>
  <sheetData>
    <row r="1" spans="1:1" ht="17">
      <c r="A1" s="15" t="s">
        <v>154</v>
      </c>
    </row>
  </sheetData>
  <pageMargins left="0.75" right="0.75" top="1" bottom="1" header="0.5" footer="0.5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A2" sqref="A2"/>
    </sheetView>
  </sheetViews>
  <sheetFormatPr baseColWidth="10" defaultColWidth="8.83203125" defaultRowHeight="14" x14ac:dyDescent="0"/>
  <cols>
    <col min="3" max="3" width="45.83203125" customWidth="1"/>
    <col min="4" max="4" width="27.6640625" customWidth="1"/>
    <col min="5" max="7" width="18.33203125" customWidth="1"/>
    <col min="8" max="8" width="45.33203125" customWidth="1"/>
  </cols>
  <sheetData>
    <row r="1" spans="1:8" ht="17">
      <c r="A1" s="15" t="s">
        <v>154</v>
      </c>
      <c r="B1" s="1"/>
    </row>
    <row r="2" spans="1:8" ht="15" thickBot="1"/>
    <row r="3" spans="1:8" ht="17" thickBot="1">
      <c r="C3" s="10" t="s">
        <v>34</v>
      </c>
      <c r="D3" s="11" t="s">
        <v>35</v>
      </c>
      <c r="E3" s="11" t="s">
        <v>36</v>
      </c>
      <c r="F3" s="11" t="s">
        <v>37</v>
      </c>
      <c r="G3" s="11" t="s">
        <v>38</v>
      </c>
      <c r="H3" s="3" t="s">
        <v>39</v>
      </c>
    </row>
    <row r="4" spans="1:8" ht="15" thickBot="1">
      <c r="C4" s="12" t="s">
        <v>40</v>
      </c>
      <c r="D4" s="13"/>
      <c r="E4" s="13"/>
      <c r="F4" s="13"/>
      <c r="G4" s="13"/>
      <c r="H4" s="4" t="s">
        <v>41</v>
      </c>
    </row>
    <row r="5" spans="1:8" ht="17" thickBot="1">
      <c r="C5" s="14"/>
      <c r="D5" s="13" t="s">
        <v>42</v>
      </c>
      <c r="E5" s="13" t="s">
        <v>43</v>
      </c>
      <c r="F5" s="13" t="s">
        <v>44</v>
      </c>
      <c r="G5" s="13">
        <v>3.6499999999999998E-2</v>
      </c>
      <c r="H5" s="4"/>
    </row>
    <row r="6" spans="1:8" ht="17" thickBot="1">
      <c r="C6" s="14"/>
      <c r="D6" s="13" t="s">
        <v>42</v>
      </c>
      <c r="E6" s="13" t="s">
        <v>45</v>
      </c>
      <c r="F6" s="13" t="s">
        <v>44</v>
      </c>
      <c r="G6" s="13">
        <v>1.2749999999999999E-2</v>
      </c>
      <c r="H6" s="4"/>
    </row>
    <row r="7" spans="1:8" ht="17" thickBot="1">
      <c r="C7" s="14"/>
      <c r="D7" s="13" t="s">
        <v>42</v>
      </c>
      <c r="E7" s="13" t="s">
        <v>46</v>
      </c>
      <c r="F7" s="13" t="s">
        <v>44</v>
      </c>
      <c r="G7" s="13">
        <v>3.8E-3</v>
      </c>
      <c r="H7" s="4"/>
    </row>
    <row r="8" spans="1:8" ht="17" thickBot="1">
      <c r="C8" s="14"/>
      <c r="D8" s="13" t="s">
        <v>42</v>
      </c>
      <c r="E8" s="13" t="s">
        <v>47</v>
      </c>
      <c r="F8" s="13" t="s">
        <v>44</v>
      </c>
      <c r="G8" s="13" t="s">
        <v>48</v>
      </c>
      <c r="H8" s="4" t="s">
        <v>49</v>
      </c>
    </row>
    <row r="9" spans="1:8" ht="15" thickBot="1">
      <c r="C9" s="14"/>
      <c r="D9" s="13"/>
      <c r="E9" s="13"/>
      <c r="F9" s="13"/>
      <c r="G9" s="13"/>
      <c r="H9" s="4"/>
    </row>
    <row r="10" spans="1:8" ht="15" thickBot="1">
      <c r="C10" s="12" t="s">
        <v>50</v>
      </c>
      <c r="D10" s="13"/>
      <c r="E10" s="13"/>
      <c r="F10" s="13"/>
      <c r="G10" s="13"/>
      <c r="H10" s="4" t="s">
        <v>41</v>
      </c>
    </row>
    <row r="11" spans="1:8" ht="17" thickBot="1">
      <c r="C11" s="14"/>
      <c r="D11" s="13" t="s">
        <v>51</v>
      </c>
      <c r="E11" s="13" t="s">
        <v>52</v>
      </c>
      <c r="F11" s="13" t="s">
        <v>44</v>
      </c>
      <c r="G11" s="13">
        <v>4.64E-4</v>
      </c>
      <c r="H11" s="4"/>
    </row>
    <row r="12" spans="1:8" ht="17" thickBot="1">
      <c r="C12" s="14"/>
      <c r="D12" s="13" t="s">
        <v>51</v>
      </c>
      <c r="E12" s="13" t="s">
        <v>45</v>
      </c>
      <c r="F12" s="13" t="s">
        <v>44</v>
      </c>
      <c r="G12" s="13">
        <v>5.1799999999999999E-2</v>
      </c>
      <c r="H12" s="4"/>
    </row>
    <row r="13" spans="1:8" ht="17" thickBot="1">
      <c r="C13" s="14"/>
      <c r="D13" s="13" t="s">
        <v>51</v>
      </c>
      <c r="E13" s="13" t="s">
        <v>46</v>
      </c>
      <c r="F13" s="13" t="s">
        <v>44</v>
      </c>
      <c r="G13" s="13">
        <v>3.6999999999999999E-4</v>
      </c>
      <c r="H13" s="4"/>
    </row>
    <row r="14" spans="1:8" ht="17" thickBot="1">
      <c r="C14" s="14"/>
      <c r="D14" s="13" t="s">
        <v>51</v>
      </c>
      <c r="E14" s="13" t="s">
        <v>47</v>
      </c>
      <c r="F14" s="13" t="s">
        <v>44</v>
      </c>
      <c r="G14" s="13" t="s">
        <v>48</v>
      </c>
      <c r="H14" s="4" t="s">
        <v>53</v>
      </c>
    </row>
    <row r="15" spans="1:8" ht="15" thickBot="1">
      <c r="C15" s="14"/>
      <c r="D15" s="13"/>
      <c r="E15" s="13"/>
      <c r="F15" s="13"/>
      <c r="G15" s="13"/>
      <c r="H15" s="4"/>
    </row>
    <row r="16" spans="1:8" ht="17" thickBot="1">
      <c r="C16" s="14" t="s">
        <v>54</v>
      </c>
      <c r="D16" s="13" t="s">
        <v>55</v>
      </c>
      <c r="E16" s="13" t="s">
        <v>56</v>
      </c>
      <c r="F16" s="13" t="s">
        <v>57</v>
      </c>
      <c r="G16" s="13" t="s">
        <v>58</v>
      </c>
      <c r="H16" s="4" t="s">
        <v>59</v>
      </c>
    </row>
    <row r="17" spans="3:8" ht="17" thickBot="1">
      <c r="C17" s="14" t="s">
        <v>60</v>
      </c>
      <c r="D17" s="13" t="s">
        <v>55</v>
      </c>
      <c r="E17" s="13" t="s">
        <v>61</v>
      </c>
      <c r="F17" s="13" t="s">
        <v>62</v>
      </c>
      <c r="G17" s="13" t="s">
        <v>63</v>
      </c>
      <c r="H17" s="4" t="s">
        <v>64</v>
      </c>
    </row>
    <row r="18" spans="3:8" ht="17" thickBot="1">
      <c r="C18" s="14" t="s">
        <v>65</v>
      </c>
      <c r="D18" s="13" t="s">
        <v>66</v>
      </c>
      <c r="E18" s="13" t="s">
        <v>67</v>
      </c>
      <c r="F18" s="13" t="s">
        <v>68</v>
      </c>
      <c r="G18" s="13">
        <v>8640</v>
      </c>
      <c r="H18" s="4" t="s">
        <v>69</v>
      </c>
    </row>
    <row r="19" spans="3:8" ht="17" thickBot="1">
      <c r="C19" s="14" t="s">
        <v>65</v>
      </c>
      <c r="D19" s="13" t="s">
        <v>70</v>
      </c>
      <c r="E19" s="13" t="s">
        <v>71</v>
      </c>
      <c r="F19" s="13" t="s">
        <v>68</v>
      </c>
      <c r="G19" s="13">
        <v>24.84</v>
      </c>
      <c r="H19" s="4" t="s">
        <v>72</v>
      </c>
    </row>
    <row r="20" spans="3:8" ht="17" thickBot="1">
      <c r="C20" s="14" t="s">
        <v>54</v>
      </c>
      <c r="D20" s="13" t="s">
        <v>73</v>
      </c>
      <c r="E20" s="13" t="s">
        <v>74</v>
      </c>
      <c r="F20" s="13" t="s">
        <v>62</v>
      </c>
      <c r="G20" s="13">
        <v>102.96</v>
      </c>
      <c r="H20" s="4" t="s">
        <v>75</v>
      </c>
    </row>
    <row r="21" spans="3:8" ht="17" thickBot="1">
      <c r="C21" s="14" t="s">
        <v>60</v>
      </c>
      <c r="D21" s="13" t="s">
        <v>73</v>
      </c>
      <c r="E21" s="13" t="s">
        <v>76</v>
      </c>
      <c r="F21" s="13" t="s">
        <v>62</v>
      </c>
      <c r="G21" s="13" t="s">
        <v>77</v>
      </c>
      <c r="H21" s="4" t="s">
        <v>75</v>
      </c>
    </row>
    <row r="22" spans="3:8" ht="17" thickBot="1">
      <c r="C22" s="14" t="s">
        <v>54</v>
      </c>
      <c r="D22" s="13" t="s">
        <v>78</v>
      </c>
      <c r="E22" s="13" t="s">
        <v>79</v>
      </c>
      <c r="F22" s="13" t="s">
        <v>62</v>
      </c>
      <c r="G22" s="13" t="s">
        <v>80</v>
      </c>
      <c r="H22" s="4" t="s">
        <v>75</v>
      </c>
    </row>
    <row r="23" spans="3:8" ht="17" thickBot="1">
      <c r="C23" s="14" t="s">
        <v>60</v>
      </c>
      <c r="D23" s="13" t="s">
        <v>78</v>
      </c>
      <c r="E23" s="13" t="s">
        <v>81</v>
      </c>
      <c r="F23" s="13" t="s">
        <v>68</v>
      </c>
      <c r="G23" s="13" t="s">
        <v>82</v>
      </c>
      <c r="H23" s="4" t="s">
        <v>75</v>
      </c>
    </row>
    <row r="24" spans="3:8" ht="17" thickBot="1">
      <c r="C24" s="14" t="s">
        <v>54</v>
      </c>
      <c r="D24" s="13" t="s">
        <v>83</v>
      </c>
      <c r="E24" s="13" t="s">
        <v>84</v>
      </c>
      <c r="F24" s="13" t="s">
        <v>57</v>
      </c>
      <c r="G24" s="13">
        <v>133.6</v>
      </c>
      <c r="H24" s="4" t="s">
        <v>85</v>
      </c>
    </row>
    <row r="25" spans="3:8" ht="17" thickBot="1">
      <c r="C25" s="14" t="s">
        <v>60</v>
      </c>
      <c r="D25" s="13" t="s">
        <v>83</v>
      </c>
      <c r="E25" s="13" t="s">
        <v>86</v>
      </c>
      <c r="F25" s="13" t="s">
        <v>62</v>
      </c>
      <c r="G25" s="13">
        <v>96.12</v>
      </c>
      <c r="H25" s="4" t="s">
        <v>87</v>
      </c>
    </row>
    <row r="26" spans="3:8" ht="17" thickBot="1">
      <c r="C26" s="14" t="s">
        <v>65</v>
      </c>
      <c r="D26" s="13" t="s">
        <v>88</v>
      </c>
      <c r="E26" s="13" t="s">
        <v>89</v>
      </c>
      <c r="F26" s="13" t="s">
        <v>62</v>
      </c>
      <c r="G26" s="13" t="s">
        <v>90</v>
      </c>
      <c r="H26" s="4" t="s">
        <v>91</v>
      </c>
    </row>
    <row r="27" spans="3:8" ht="17" thickBot="1">
      <c r="C27" s="14" t="s">
        <v>92</v>
      </c>
      <c r="D27" s="13" t="s">
        <v>93</v>
      </c>
      <c r="E27" s="13" t="s">
        <v>94</v>
      </c>
      <c r="F27" s="13" t="s">
        <v>57</v>
      </c>
      <c r="G27" s="13">
        <v>8.31</v>
      </c>
      <c r="H27" s="4" t="s">
        <v>95</v>
      </c>
    </row>
    <row r="28" spans="3:8" ht="17" thickBot="1">
      <c r="C28" s="14" t="s">
        <v>96</v>
      </c>
      <c r="D28" s="13" t="s">
        <v>93</v>
      </c>
      <c r="E28" s="13" t="s">
        <v>97</v>
      </c>
      <c r="F28" s="13" t="s">
        <v>98</v>
      </c>
      <c r="G28" s="13">
        <v>1.901</v>
      </c>
      <c r="H28" s="4" t="s">
        <v>99</v>
      </c>
    </row>
    <row r="29" spans="3:8" ht="17" thickBot="1">
      <c r="C29" s="14" t="s">
        <v>100</v>
      </c>
      <c r="D29" s="13" t="s">
        <v>101</v>
      </c>
      <c r="E29" s="13" t="s">
        <v>102</v>
      </c>
      <c r="F29" s="13" t="s">
        <v>57</v>
      </c>
      <c r="G29" s="13">
        <v>98.8</v>
      </c>
      <c r="H29" s="4" t="s">
        <v>103</v>
      </c>
    </row>
    <row r="30" spans="3:8" ht="17" thickBot="1">
      <c r="C30" s="14" t="s">
        <v>104</v>
      </c>
      <c r="D30" s="13" t="s">
        <v>101</v>
      </c>
      <c r="E30" s="13" t="s">
        <v>105</v>
      </c>
      <c r="F30" s="13" t="s">
        <v>98</v>
      </c>
      <c r="G30" s="13">
        <v>24</v>
      </c>
      <c r="H30" s="4" t="s">
        <v>99</v>
      </c>
    </row>
    <row r="31" spans="3:8" ht="17" thickBot="1">
      <c r="C31" s="14" t="s">
        <v>106</v>
      </c>
      <c r="D31" s="13" t="s">
        <v>107</v>
      </c>
      <c r="E31" s="13" t="s">
        <v>108</v>
      </c>
      <c r="F31" s="13" t="s">
        <v>57</v>
      </c>
      <c r="G31" s="13">
        <v>7416</v>
      </c>
      <c r="H31" s="4" t="s">
        <v>109</v>
      </c>
    </row>
    <row r="32" spans="3:8" ht="17" thickBot="1">
      <c r="C32" s="14" t="s">
        <v>110</v>
      </c>
      <c r="D32" s="13" t="s">
        <v>107</v>
      </c>
      <c r="E32" s="13" t="s">
        <v>111</v>
      </c>
      <c r="F32" s="13" t="s">
        <v>98</v>
      </c>
      <c r="G32" s="13">
        <v>50000</v>
      </c>
      <c r="H32" s="4" t="s">
        <v>99</v>
      </c>
    </row>
    <row r="33" spans="3:8" ht="17" thickBot="1">
      <c r="C33" s="14" t="s">
        <v>112</v>
      </c>
      <c r="D33" s="13" t="s">
        <v>113</v>
      </c>
      <c r="E33" s="13" t="s">
        <v>114</v>
      </c>
      <c r="F33" s="13" t="s">
        <v>57</v>
      </c>
      <c r="G33" s="13">
        <v>12.2</v>
      </c>
      <c r="H33" s="4" t="s">
        <v>95</v>
      </c>
    </row>
    <row r="34" spans="3:8" ht="17" thickBot="1">
      <c r="C34" s="14" t="s">
        <v>115</v>
      </c>
      <c r="D34" s="13" t="s">
        <v>113</v>
      </c>
      <c r="E34" s="13" t="s">
        <v>116</v>
      </c>
      <c r="F34" s="13" t="s">
        <v>98</v>
      </c>
      <c r="G34" s="13">
        <v>1.3</v>
      </c>
      <c r="H34" s="4" t="s">
        <v>99</v>
      </c>
    </row>
    <row r="35" spans="3:8" ht="17" thickBot="1">
      <c r="C35" s="14" t="s">
        <v>117</v>
      </c>
      <c r="D35" s="13" t="s">
        <v>118</v>
      </c>
      <c r="E35" s="13" t="s">
        <v>119</v>
      </c>
      <c r="F35" s="13" t="s">
        <v>57</v>
      </c>
      <c r="G35" s="13" t="s">
        <v>120</v>
      </c>
      <c r="H35" s="4" t="s">
        <v>95</v>
      </c>
    </row>
    <row r="36" spans="3:8" ht="17" thickBot="1">
      <c r="C36" s="14" t="s">
        <v>121</v>
      </c>
      <c r="D36" s="13" t="s">
        <v>118</v>
      </c>
      <c r="E36" s="13" t="s">
        <v>122</v>
      </c>
      <c r="F36" s="13" t="s">
        <v>98</v>
      </c>
      <c r="G36" s="13">
        <v>60000</v>
      </c>
      <c r="H36" s="4" t="s">
        <v>99</v>
      </c>
    </row>
    <row r="37" spans="3:8" ht="17" thickBot="1">
      <c r="C37" s="14" t="s">
        <v>123</v>
      </c>
      <c r="D37" s="13" t="s">
        <v>124</v>
      </c>
      <c r="E37" s="13" t="s">
        <v>125</v>
      </c>
      <c r="F37" s="13" t="s">
        <v>57</v>
      </c>
      <c r="G37" s="13">
        <v>0.63200000000000001</v>
      </c>
      <c r="H37" s="4" t="s">
        <v>95</v>
      </c>
    </row>
    <row r="38" spans="3:8" ht="17" thickBot="1">
      <c r="C38" s="14" t="s">
        <v>126</v>
      </c>
      <c r="D38" s="13" t="s">
        <v>124</v>
      </c>
      <c r="E38" s="13" t="s">
        <v>127</v>
      </c>
      <c r="F38" s="13" t="s">
        <v>98</v>
      </c>
      <c r="G38" s="13">
        <v>25</v>
      </c>
      <c r="H38" s="4" t="s">
        <v>99</v>
      </c>
    </row>
    <row r="39" spans="3:8" ht="17" thickBot="1">
      <c r="C39" s="14" t="s">
        <v>128</v>
      </c>
      <c r="D39" s="13" t="s">
        <v>129</v>
      </c>
      <c r="E39" s="13" t="s">
        <v>130</v>
      </c>
      <c r="F39" s="13" t="s">
        <v>57</v>
      </c>
      <c r="G39" s="13">
        <v>24.3</v>
      </c>
      <c r="H39" s="4" t="s">
        <v>95</v>
      </c>
    </row>
    <row r="40" spans="3:8" ht="17" thickBot="1">
      <c r="C40" s="14" t="s">
        <v>131</v>
      </c>
      <c r="D40" s="13" t="s">
        <v>129</v>
      </c>
      <c r="E40" s="13" t="s">
        <v>132</v>
      </c>
      <c r="F40" s="13" t="s">
        <v>98</v>
      </c>
      <c r="G40" s="13">
        <v>0.65</v>
      </c>
      <c r="H40" s="4" t="s">
        <v>99</v>
      </c>
    </row>
    <row r="41" spans="3:8" ht="17" thickBot="1">
      <c r="C41" s="14" t="s">
        <v>133</v>
      </c>
      <c r="D41" s="13" t="s">
        <v>134</v>
      </c>
      <c r="E41" s="13" t="s">
        <v>135</v>
      </c>
      <c r="F41" s="13" t="s">
        <v>57</v>
      </c>
      <c r="G41" s="13">
        <v>4.6500000000000004</v>
      </c>
      <c r="H41" s="4" t="s">
        <v>95</v>
      </c>
    </row>
    <row r="42" spans="3:8" ht="17" thickBot="1">
      <c r="C42" s="14" t="s">
        <v>136</v>
      </c>
      <c r="D42" s="13" t="s">
        <v>134</v>
      </c>
      <c r="E42" s="13" t="s">
        <v>137</v>
      </c>
      <c r="F42" s="13" t="s">
        <v>98</v>
      </c>
      <c r="G42" s="13">
        <v>3.4</v>
      </c>
      <c r="H42" s="4" t="s">
        <v>99</v>
      </c>
    </row>
    <row r="43" spans="3:8" ht="16">
      <c r="C43" s="6" t="s">
        <v>138</v>
      </c>
    </row>
    <row r="44" spans="3:8">
      <c r="C44" s="7" t="s">
        <v>139</v>
      </c>
    </row>
    <row r="45" spans="3:8">
      <c r="C45" s="5" t="s">
        <v>140</v>
      </c>
    </row>
    <row r="46" spans="3:8" ht="16">
      <c r="C46" s="5" t="s">
        <v>141</v>
      </c>
    </row>
    <row r="47" spans="3:8" ht="16">
      <c r="C47" s="5" t="s">
        <v>142</v>
      </c>
    </row>
    <row r="48" spans="3:8">
      <c r="C48" s="5" t="s">
        <v>143</v>
      </c>
    </row>
    <row r="49" spans="3:3">
      <c r="C49" s="5" t="s">
        <v>144</v>
      </c>
    </row>
    <row r="50" spans="3:3">
      <c r="C50" s="5" t="s">
        <v>145</v>
      </c>
    </row>
    <row r="51" spans="3:3">
      <c r="C51" s="5" t="s">
        <v>146</v>
      </c>
    </row>
    <row r="52" spans="3:3">
      <c r="C52" s="5" t="s">
        <v>147</v>
      </c>
    </row>
    <row r="53" spans="3:3">
      <c r="C53" s="8" t="s">
        <v>148</v>
      </c>
    </row>
    <row r="54" spans="3:3">
      <c r="C54" s="5" t="s">
        <v>149</v>
      </c>
    </row>
    <row r="55" spans="3:3">
      <c r="C55" s="9" t="s">
        <v>150</v>
      </c>
    </row>
    <row r="56" spans="3:3">
      <c r="C56" s="5" t="s">
        <v>151</v>
      </c>
    </row>
    <row r="57" spans="3:3">
      <c r="C57" s="5" t="s">
        <v>152</v>
      </c>
    </row>
    <row r="58" spans="3:3">
      <c r="C58" s="5" t="s">
        <v>153</v>
      </c>
    </row>
  </sheetData>
  <hyperlinks>
    <hyperlink ref="C55" r:id="rId1" display="http://webbook.nist.gov/chemistry/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0" bestFit="1" customWidth="1"/>
    <col min="2" max="2" width="12" bestFit="1" customWidth="1"/>
    <col min="5" max="5" width="12" bestFit="1" customWidth="1"/>
    <col min="8" max="8" width="11" bestFit="1" customWidth="1"/>
    <col min="11" max="11" width="10.33203125" customWidth="1"/>
  </cols>
  <sheetData>
    <row r="1" spans="1:9" ht="17">
      <c r="A1" s="15" t="s">
        <v>154</v>
      </c>
    </row>
    <row r="3" spans="1:9" ht="16">
      <c r="A3" t="s">
        <v>19</v>
      </c>
    </row>
    <row r="4" spans="1:9">
      <c r="A4" t="s">
        <v>21</v>
      </c>
    </row>
    <row r="6" spans="1:9" ht="16">
      <c r="B6" t="s">
        <v>12</v>
      </c>
      <c r="C6" t="s">
        <v>13</v>
      </c>
      <c r="D6" t="s">
        <v>1</v>
      </c>
      <c r="E6" t="s">
        <v>14</v>
      </c>
      <c r="F6" t="s">
        <v>15</v>
      </c>
      <c r="G6" t="s">
        <v>16</v>
      </c>
      <c r="H6" t="s">
        <v>17</v>
      </c>
      <c r="I6" t="s">
        <v>18</v>
      </c>
    </row>
    <row r="10" spans="1:9">
      <c r="A10" t="s">
        <v>0</v>
      </c>
      <c r="B10">
        <v>0.05</v>
      </c>
      <c r="C10">
        <v>0.05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0.05</v>
      </c>
    </row>
    <row r="11" spans="1:9" ht="16">
      <c r="A11" t="s">
        <v>7</v>
      </c>
      <c r="B11">
        <v>3.3330000000000002</v>
      </c>
      <c r="C11">
        <v>3.3330000000000002</v>
      </c>
      <c r="D11">
        <v>3.3330000000000002</v>
      </c>
      <c r="E11">
        <v>3.3330000000000002</v>
      </c>
      <c r="F11">
        <v>3.3330000000000002</v>
      </c>
      <c r="G11">
        <v>3.3330000000000002</v>
      </c>
      <c r="H11">
        <v>3.3330000000000002</v>
      </c>
      <c r="I11">
        <v>3.3330000000000002</v>
      </c>
    </row>
    <row r="12" spans="1:9" ht="16">
      <c r="A12" t="s">
        <v>20</v>
      </c>
      <c r="B12">
        <v>0.03</v>
      </c>
      <c r="C12">
        <v>0.03</v>
      </c>
      <c r="D12">
        <v>0.03</v>
      </c>
      <c r="E12">
        <v>0.03</v>
      </c>
      <c r="F12">
        <v>0.03</v>
      </c>
      <c r="G12">
        <v>0.03</v>
      </c>
      <c r="H12">
        <v>0.03</v>
      </c>
      <c r="I12">
        <v>0.03</v>
      </c>
    </row>
    <row r="13" spans="1:9" ht="17">
      <c r="A13" t="s">
        <v>9</v>
      </c>
      <c r="B13">
        <v>5.0000000000000004E-6</v>
      </c>
      <c r="C13">
        <v>5.0000000000000004E-6</v>
      </c>
      <c r="D13">
        <v>5.0000000000000004E-6</v>
      </c>
      <c r="E13">
        <v>5.0000000000000004E-6</v>
      </c>
      <c r="F13">
        <v>5.0000000000000004E-6</v>
      </c>
      <c r="G13">
        <v>5.0000000000000004E-6</v>
      </c>
      <c r="H13">
        <v>5.0000000000000004E-6</v>
      </c>
      <c r="I13">
        <v>5.0000000000000004E-6</v>
      </c>
    </row>
    <row r="14" spans="1:9" ht="16">
      <c r="A14" t="s">
        <v>8</v>
      </c>
      <c r="B14">
        <f>2.1*10^-9</f>
        <v>2.1000000000000002E-9</v>
      </c>
      <c r="C14">
        <f>1.64*10^-9</f>
        <v>1.6399999999999999E-9</v>
      </c>
      <c r="D14">
        <f>2.6*10^-9</f>
        <v>2.6000000000000001E-9</v>
      </c>
      <c r="E14">
        <f>1.92*10^-9</f>
        <v>1.92E-9</v>
      </c>
      <c r="F14">
        <f>2.1*10^-9</f>
        <v>2.1000000000000002E-9</v>
      </c>
      <c r="G14">
        <f>1.88*10^-9</f>
        <v>1.8800000000000001E-9</v>
      </c>
      <c r="H14">
        <f>2.1*10^-9</f>
        <v>2.1000000000000002E-9</v>
      </c>
      <c r="I14">
        <f>2.1*10^-9</f>
        <v>2.1000000000000002E-9</v>
      </c>
    </row>
    <row r="15" spans="1:9" ht="16">
      <c r="A15" t="s">
        <v>10</v>
      </c>
      <c r="B15">
        <f t="shared" ref="B15:I15" si="0">0.8*10^-6</f>
        <v>7.9999999999999996E-7</v>
      </c>
      <c r="C15">
        <f t="shared" si="0"/>
        <v>7.9999999999999996E-7</v>
      </c>
      <c r="D15">
        <f t="shared" si="0"/>
        <v>7.9999999999999996E-7</v>
      </c>
      <c r="E15">
        <f t="shared" si="0"/>
        <v>7.9999999999999996E-7</v>
      </c>
      <c r="F15">
        <f t="shared" si="0"/>
        <v>7.9999999999999996E-7</v>
      </c>
      <c r="G15">
        <f t="shared" si="0"/>
        <v>7.9999999999999996E-7</v>
      </c>
      <c r="H15">
        <f t="shared" si="0"/>
        <v>7.9999999999999996E-7</v>
      </c>
      <c r="I15">
        <f t="shared" si="0"/>
        <v>7.9999999999999996E-7</v>
      </c>
    </row>
    <row r="16" spans="1:9" ht="16">
      <c r="A16" t="s">
        <v>11</v>
      </c>
      <c r="B16">
        <v>9.81</v>
      </c>
      <c r="C16">
        <v>9.81</v>
      </c>
      <c r="D16">
        <v>9.81</v>
      </c>
      <c r="E16">
        <v>9.81</v>
      </c>
      <c r="F16">
        <v>9.81</v>
      </c>
      <c r="G16">
        <v>9.81</v>
      </c>
      <c r="H16">
        <v>9.81</v>
      </c>
      <c r="I16">
        <v>9.81</v>
      </c>
    </row>
    <row r="17" spans="1:25">
      <c r="A17" t="s">
        <v>5</v>
      </c>
      <c r="B17">
        <v>0.01</v>
      </c>
      <c r="C17">
        <v>0.01</v>
      </c>
      <c r="D17">
        <v>0.01</v>
      </c>
      <c r="E17">
        <v>0.01</v>
      </c>
      <c r="F17">
        <v>0.01</v>
      </c>
      <c r="G17">
        <v>0.01</v>
      </c>
      <c r="H17">
        <v>0.01</v>
      </c>
      <c r="I17">
        <v>0.01</v>
      </c>
    </row>
    <row r="18" spans="1:25">
      <c r="A18" t="s">
        <v>2</v>
      </c>
      <c r="B18">
        <f t="shared" ref="B18:I18" si="1">3.72*10^-7</f>
        <v>3.72E-7</v>
      </c>
      <c r="C18">
        <f t="shared" si="1"/>
        <v>3.72E-7</v>
      </c>
      <c r="D18">
        <f t="shared" si="1"/>
        <v>3.72E-7</v>
      </c>
      <c r="E18">
        <f t="shared" si="1"/>
        <v>3.72E-7</v>
      </c>
      <c r="F18">
        <f t="shared" si="1"/>
        <v>3.72E-7</v>
      </c>
      <c r="G18">
        <f t="shared" si="1"/>
        <v>3.72E-7</v>
      </c>
      <c r="H18">
        <f t="shared" si="1"/>
        <v>3.72E-7</v>
      </c>
      <c r="I18">
        <f t="shared" si="1"/>
        <v>3.72E-7</v>
      </c>
    </row>
    <row r="19" spans="1:25">
      <c r="A19" t="s">
        <v>3</v>
      </c>
      <c r="B19">
        <f>E31</f>
        <v>1.1561687476378103E-3</v>
      </c>
      <c r="C19">
        <f>E46</f>
        <v>43.373773248769197</v>
      </c>
      <c r="D19">
        <f>L29</f>
        <v>1.2688863405994051E-3</v>
      </c>
      <c r="E19">
        <f>L48</f>
        <v>2.9784527740129556E-2</v>
      </c>
      <c r="F19">
        <f>S38</f>
        <v>2.0914384354823647E-2</v>
      </c>
      <c r="G19">
        <f>S27</f>
        <v>5.8628415218143039E-4</v>
      </c>
      <c r="H19">
        <f>Y27</f>
        <v>2.0420870935447838E-2</v>
      </c>
      <c r="I19">
        <f>Y39</f>
        <v>37.531504253460724</v>
      </c>
      <c r="K19" s="2" t="s">
        <v>33</v>
      </c>
    </row>
    <row r="20" spans="1:25" ht="16">
      <c r="A20" t="s">
        <v>6</v>
      </c>
      <c r="B20">
        <f t="shared" ref="B20:I20" si="2">3600*(B18/B19)*B17^0.05*B11^(1.18-(B17/10.1))*B13^-0.74*B12^0.33*B10^1.88</f>
        <v>35.853210030054889</v>
      </c>
      <c r="C20">
        <f t="shared" si="2"/>
        <v>9.5570105698425086E-4</v>
      </c>
      <c r="D20">
        <f t="shared" si="2"/>
        <v>32.668301023448954</v>
      </c>
      <c r="E20">
        <f t="shared" si="2"/>
        <v>1.3917414202741909</v>
      </c>
      <c r="F20">
        <f t="shared" si="2"/>
        <v>1.9820024455887688</v>
      </c>
      <c r="G20">
        <f t="shared" si="2"/>
        <v>70.703533064997771</v>
      </c>
      <c r="H20">
        <f t="shared" si="2"/>
        <v>2.0299017152734811</v>
      </c>
      <c r="I20">
        <f t="shared" si="2"/>
        <v>1.1044684129712622E-3</v>
      </c>
      <c r="K20" s="2"/>
    </row>
    <row r="21" spans="1:25">
      <c r="K21" s="2" t="s">
        <v>4</v>
      </c>
    </row>
    <row r="24" spans="1:25">
      <c r="A24" t="s">
        <v>22</v>
      </c>
      <c r="H24" t="s">
        <v>27</v>
      </c>
      <c r="O24" t="s">
        <v>29</v>
      </c>
      <c r="U24" t="s">
        <v>31</v>
      </c>
    </row>
    <row r="25" spans="1:25">
      <c r="A25">
        <v>1.2999999999999999E-3</v>
      </c>
      <c r="B25">
        <v>1700</v>
      </c>
      <c r="H25">
        <v>7.8999999999999995E-7</v>
      </c>
      <c r="I25">
        <v>3800</v>
      </c>
      <c r="O25">
        <v>6.4999999999999997E-4</v>
      </c>
      <c r="P25">
        <v>1300</v>
      </c>
      <c r="U25">
        <v>3.4000000000000002E-2</v>
      </c>
      <c r="V25">
        <v>1800</v>
      </c>
    </row>
    <row r="26" spans="1:25">
      <c r="A26">
        <v>1.1999999999999999E-3</v>
      </c>
      <c r="B26">
        <v>1800</v>
      </c>
      <c r="H26">
        <v>1.9E-3</v>
      </c>
      <c r="I26">
        <v>1500</v>
      </c>
      <c r="O26">
        <v>6.0999999999999997E-4</v>
      </c>
      <c r="P26">
        <v>1300</v>
      </c>
      <c r="Q26" t="s">
        <v>24</v>
      </c>
      <c r="R26" t="s">
        <v>25</v>
      </c>
      <c r="S26" t="s">
        <v>23</v>
      </c>
      <c r="U26">
        <v>1.2E-2</v>
      </c>
      <c r="V26">
        <v>2500</v>
      </c>
      <c r="W26" t="s">
        <v>24</v>
      </c>
      <c r="X26" t="s">
        <v>25</v>
      </c>
      <c r="Y26" t="s">
        <v>23</v>
      </c>
    </row>
    <row r="27" spans="1:25">
      <c r="A27">
        <v>1.2999999999999999E-3</v>
      </c>
      <c r="B27">
        <v>1500</v>
      </c>
      <c r="H27">
        <v>1.9E-3</v>
      </c>
      <c r="I27">
        <v>1700</v>
      </c>
      <c r="O27">
        <f>AVERAGE(O25:O26)</f>
        <v>6.2999999999999992E-4</v>
      </c>
      <c r="P27">
        <f>AVERAGE(P25:P26)</f>
        <v>1300</v>
      </c>
      <c r="Q27">
        <v>298.14999999999998</v>
      </c>
      <c r="R27">
        <v>303.14999999999998</v>
      </c>
      <c r="S27">
        <f>EXP(LN(O27)-((1/Q27)-(1/R27))*P27)</f>
        <v>5.8628415218143039E-4</v>
      </c>
      <c r="U27">
        <f>AVERAGE(U25:U26)</f>
        <v>2.3E-2</v>
      </c>
      <c r="V27">
        <f>AVERAGE(V25:V26)</f>
        <v>2150</v>
      </c>
      <c r="W27">
        <v>298.14999999999998</v>
      </c>
      <c r="X27">
        <v>303.14999999999998</v>
      </c>
      <c r="Y27">
        <f>EXP(LN(U27)-((1/W27)-(1/X27))*V27)</f>
        <v>2.0420870935447838E-2</v>
      </c>
    </row>
    <row r="28" spans="1:25">
      <c r="A28">
        <v>1.2999999999999999E-3</v>
      </c>
      <c r="B28">
        <v>1700</v>
      </c>
      <c r="H28">
        <v>1.9E-3</v>
      </c>
      <c r="I28">
        <v>1400</v>
      </c>
      <c r="J28" t="s">
        <v>24</v>
      </c>
      <c r="K28" t="s">
        <v>25</v>
      </c>
      <c r="L28" t="s">
        <v>23</v>
      </c>
    </row>
    <row r="29" spans="1:25">
      <c r="A29">
        <v>1.2999999999999999E-3</v>
      </c>
      <c r="B29">
        <v>1500</v>
      </c>
      <c r="H29">
        <f>AVERAGE(H25:H28)</f>
        <v>1.4251975E-3</v>
      </c>
      <c r="I29">
        <f>AVERAGE(I25:I28)</f>
        <v>2100</v>
      </c>
      <c r="J29">
        <v>298.14999999999998</v>
      </c>
      <c r="K29">
        <v>303.14999999999998</v>
      </c>
      <c r="L29">
        <f>EXP(LN(H29)-((1/J29)-(1/K29))*I29)</f>
        <v>1.2688863405994051E-3</v>
      </c>
    </row>
    <row r="30" spans="1:25">
      <c r="A30">
        <v>1.1999999999999999E-3</v>
      </c>
      <c r="B30">
        <v>1700</v>
      </c>
      <c r="C30" t="s">
        <v>24</v>
      </c>
      <c r="D30" t="s">
        <v>25</v>
      </c>
      <c r="E30" t="s">
        <v>23</v>
      </c>
    </row>
    <row r="31" spans="1:25">
      <c r="A31">
        <f>AVERAGE(A25:A30)</f>
        <v>1.2666666666666666E-3</v>
      </c>
      <c r="B31">
        <f>AVERAGE(B25:B30)</f>
        <v>1650</v>
      </c>
      <c r="C31">
        <v>298.14999999999998</v>
      </c>
      <c r="D31">
        <v>303.14999999999998</v>
      </c>
      <c r="E31">
        <f>EXP(LN(A31)-((1/C31)-(1/D31))*B31)</f>
        <v>1.1561687476378103E-3</v>
      </c>
    </row>
    <row r="33" spans="1:25">
      <c r="A33" t="s">
        <v>26</v>
      </c>
      <c r="H33" t="s">
        <v>28</v>
      </c>
      <c r="O33" t="s">
        <v>30</v>
      </c>
      <c r="U33" t="s">
        <v>32</v>
      </c>
    </row>
    <row r="34" spans="1:25">
      <c r="A34">
        <v>59</v>
      </c>
      <c r="B34">
        <v>4100</v>
      </c>
      <c r="H34">
        <v>3.4000000000000002E-2</v>
      </c>
      <c r="I34">
        <v>2400</v>
      </c>
      <c r="O34">
        <v>2.4E-2</v>
      </c>
      <c r="P34">
        <v>2600</v>
      </c>
      <c r="U34">
        <v>49</v>
      </c>
      <c r="V34">
        <v>4800</v>
      </c>
    </row>
    <row r="35" spans="1:25">
      <c r="A35">
        <v>57</v>
      </c>
      <c r="B35">
        <v>4100</v>
      </c>
      <c r="H35">
        <v>3.4000000000000002E-2</v>
      </c>
      <c r="I35">
        <v>2400</v>
      </c>
      <c r="O35">
        <v>2.4E-2</v>
      </c>
      <c r="P35">
        <v>2800</v>
      </c>
      <c r="U35">
        <v>49</v>
      </c>
      <c r="V35">
        <v>4800</v>
      </c>
    </row>
    <row r="36" spans="1:25">
      <c r="A36">
        <v>10</v>
      </c>
      <c r="B36">
        <v>1500</v>
      </c>
      <c r="H36">
        <v>3.4000000000000002E-2</v>
      </c>
      <c r="I36">
        <v>2400</v>
      </c>
      <c r="O36">
        <v>2.5000000000000001E-2</v>
      </c>
      <c r="P36">
        <v>2600</v>
      </c>
      <c r="U36">
        <v>48</v>
      </c>
      <c r="V36">
        <v>4700</v>
      </c>
    </row>
    <row r="37" spans="1:25">
      <c r="A37">
        <v>61</v>
      </c>
      <c r="B37">
        <v>4200</v>
      </c>
      <c r="H37">
        <v>3.5000000000000003E-2</v>
      </c>
      <c r="I37">
        <v>2400</v>
      </c>
      <c r="O37">
        <v>2.4E-2</v>
      </c>
      <c r="P37">
        <v>2700</v>
      </c>
      <c r="Q37" t="s">
        <v>24</v>
      </c>
      <c r="R37" t="s">
        <v>25</v>
      </c>
      <c r="S37" t="s">
        <v>23</v>
      </c>
      <c r="U37">
        <v>49</v>
      </c>
      <c r="V37">
        <v>4900</v>
      </c>
    </row>
    <row r="38" spans="1:25">
      <c r="A38">
        <v>76</v>
      </c>
      <c r="B38">
        <v>3400</v>
      </c>
      <c r="H38">
        <v>3.1E-2</v>
      </c>
      <c r="I38">
        <v>2400</v>
      </c>
      <c r="O38">
        <f>AVERAGE(O34:O37)</f>
        <v>2.4250000000000001E-2</v>
      </c>
      <c r="P38">
        <f>AVERAGE(P34:P37)</f>
        <v>2675</v>
      </c>
      <c r="Q38">
        <v>298.14999999999998</v>
      </c>
      <c r="R38">
        <v>303.14999999999998</v>
      </c>
      <c r="S38">
        <f>EXP(LN(O38)-((1/Q38)-(1/R38))*P38)</f>
        <v>2.0914384354823647E-2</v>
      </c>
      <c r="U38">
        <v>50</v>
      </c>
      <c r="V38">
        <v>4900</v>
      </c>
      <c r="W38" t="s">
        <v>24</v>
      </c>
      <c r="X38" t="s">
        <v>25</v>
      </c>
      <c r="Y38" t="s">
        <v>23</v>
      </c>
    </row>
    <row r="39" spans="1:25">
      <c r="A39">
        <v>58</v>
      </c>
      <c r="B39">
        <v>4100</v>
      </c>
      <c r="H39">
        <v>3.4000000000000002E-2</v>
      </c>
      <c r="I39">
        <v>2400</v>
      </c>
      <c r="U39">
        <f>AVERAGE(U34:U38)</f>
        <v>49</v>
      </c>
      <c r="V39">
        <f>AVERAGE(V34:V38)</f>
        <v>4820</v>
      </c>
      <c r="W39">
        <v>298.14999999999998</v>
      </c>
      <c r="X39">
        <v>303.14999999999998</v>
      </c>
      <c r="Y39">
        <f>EXP(LN(U39)-((1/W39)-(1/X39))*V39)</f>
        <v>37.531504253460724</v>
      </c>
    </row>
    <row r="40" spans="1:25">
      <c r="A40">
        <v>58</v>
      </c>
      <c r="B40">
        <v>4100</v>
      </c>
      <c r="H40">
        <v>3.4000000000000002E-2</v>
      </c>
      <c r="I40">
        <v>2400</v>
      </c>
    </row>
    <row r="41" spans="1:25">
      <c r="A41">
        <v>56</v>
      </c>
      <c r="B41">
        <v>4100</v>
      </c>
      <c r="H41">
        <v>3.4000000000000002E-2</v>
      </c>
      <c r="I41">
        <v>2400</v>
      </c>
    </row>
    <row r="42" spans="1:25">
      <c r="A42">
        <v>56</v>
      </c>
      <c r="B42">
        <v>4200</v>
      </c>
      <c r="H42">
        <v>3.4000000000000002E-2</v>
      </c>
      <c r="I42">
        <v>2400</v>
      </c>
    </row>
    <row r="43" spans="1:25">
      <c r="A43">
        <v>61</v>
      </c>
      <c r="B43">
        <v>4200</v>
      </c>
      <c r="H43">
        <v>3.5000000000000003E-2</v>
      </c>
      <c r="I43">
        <v>2300</v>
      </c>
    </row>
    <row r="44" spans="1:25">
      <c r="A44">
        <v>27</v>
      </c>
      <c r="B44">
        <v>2100</v>
      </c>
      <c r="H44">
        <v>3.4000000000000002E-2</v>
      </c>
      <c r="I44">
        <v>2600</v>
      </c>
    </row>
    <row r="45" spans="1:25">
      <c r="A45">
        <v>60</v>
      </c>
      <c r="B45">
        <v>4400</v>
      </c>
      <c r="C45" t="s">
        <v>24</v>
      </c>
      <c r="D45" t="s">
        <v>25</v>
      </c>
      <c r="E45" t="s">
        <v>23</v>
      </c>
      <c r="H45">
        <v>3.5000000000000003E-2</v>
      </c>
      <c r="I45">
        <v>2400</v>
      </c>
    </row>
    <row r="46" spans="1:25">
      <c r="A46">
        <f>AVERAGE(A34:A45)</f>
        <v>53.25</v>
      </c>
      <c r="B46">
        <f>AVERAGE(B34:B45)</f>
        <v>3708.3333333333335</v>
      </c>
      <c r="C46">
        <v>298.14999999999998</v>
      </c>
      <c r="D46">
        <v>303.14999999999998</v>
      </c>
      <c r="E46">
        <f>EXP(LN(A46)-((1/C46)-(1/D46))*B46)</f>
        <v>43.373773248769197</v>
      </c>
      <c r="H46">
        <v>3.2000000000000001E-2</v>
      </c>
      <c r="I46">
        <v>2400</v>
      </c>
    </row>
    <row r="47" spans="1:25">
      <c r="H47">
        <v>3.5999999999999997E-2</v>
      </c>
      <c r="I47">
        <v>2200</v>
      </c>
      <c r="J47" t="s">
        <v>24</v>
      </c>
      <c r="K47" t="s">
        <v>25</v>
      </c>
      <c r="L47" t="s">
        <v>23</v>
      </c>
    </row>
    <row r="48" spans="1:25">
      <c r="H48">
        <f>AVERAGE(H34:H47)</f>
        <v>3.4000000000000009E-2</v>
      </c>
      <c r="I48">
        <f>AVERAGE(I34:I47)</f>
        <v>2392.8571428571427</v>
      </c>
      <c r="J48">
        <v>298.14999999999998</v>
      </c>
      <c r="K48">
        <v>303.14999999999998</v>
      </c>
      <c r="L48">
        <f>EXP(LN(H48)-((1/J48)-(1/K48))*I48)</f>
        <v>2.9784527740129556E-2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Supplementary equations</vt:lpstr>
      <vt:lpstr>Rate Constant Data</vt:lpstr>
      <vt:lpstr>Mass Transfer Coefficient 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ChaplenFamily</dc:creator>
  <cp:lastModifiedBy>Brett Mellbye</cp:lastModifiedBy>
  <dcterms:created xsi:type="dcterms:W3CDTF">2017-03-20T01:20:23Z</dcterms:created>
  <dcterms:modified xsi:type="dcterms:W3CDTF">2017-11-03T18:24:07Z</dcterms:modified>
</cp:coreProperties>
</file>