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Lawson/Documents/PhD/NitMo_paper/Nitmopaper_for_mSystems_210203/Revision/Figures_210701/"/>
    </mc:Choice>
  </mc:AlternateContent>
  <xr:revisionPtr revIDLastSave="0" documentId="13_ncr:1_{B12A3EA1-33DF-E14B-A239-3ABC8D0F4B0D}" xr6:coauthVersionLast="47" xr6:coauthVersionMax="47" xr10:uidLastSave="{00000000-0000-0000-0000-000000000000}"/>
  <bookViews>
    <workbookView xWindow="1360" yWindow="460" windowWidth="23980" windowHeight="16560" tabRatio="500" activeTab="8" xr2:uid="{00000000-000D-0000-FFFF-FFFF00000000}"/>
  </bookViews>
  <sheets>
    <sheet name="iNmo686_reactions" sheetId="14" r:id="rId1"/>
    <sheet name="iNmo686_compounds" sheetId="15" r:id="rId2"/>
    <sheet name="BOF" sheetId="3" r:id="rId3"/>
    <sheet name="balance" sheetId="11" r:id="rId4"/>
    <sheet name="protein" sheetId="10" r:id="rId5"/>
    <sheet name="lipids" sheetId="8" r:id="rId6"/>
    <sheet name="ion" sheetId="7" r:id="rId7"/>
    <sheet name="soluble_pool" sheetId="6" r:id="rId8"/>
    <sheet name="FBA_solutions" sheetId="17" r:id="rId9"/>
  </sheets>
  <externalReferences>
    <externalReference r:id="rId10"/>
    <externalReference r:id="rId11"/>
    <externalReference r:id="rId12"/>
  </externalReferences>
  <definedNames>
    <definedName name="_xlnm._FilterDatabase" localSheetId="8" hidden="1">FBA_solutions!$I$3:$I$3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7" l="1"/>
  <c r="F6" i="17"/>
  <c r="F7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6" i="17"/>
  <c r="F27" i="17"/>
  <c r="F28" i="17"/>
  <c r="F29" i="17"/>
  <c r="F30" i="17"/>
  <c r="F31" i="17"/>
  <c r="F32" i="17"/>
  <c r="F33" i="17"/>
  <c r="F34" i="17"/>
  <c r="F36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2" i="17"/>
  <c r="F73" i="17"/>
  <c r="F74" i="17"/>
  <c r="F75" i="17"/>
  <c r="F76" i="17"/>
  <c r="F77" i="17"/>
  <c r="F78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7" i="17"/>
  <c r="F98" i="17"/>
  <c r="F100" i="17"/>
  <c r="F101" i="17"/>
  <c r="F102" i="17"/>
  <c r="F103" i="17"/>
  <c r="F104" i="17"/>
  <c r="F105" i="17"/>
  <c r="F106" i="17"/>
  <c r="F107" i="17"/>
  <c r="F108" i="17"/>
  <c r="F109" i="17"/>
  <c r="F111" i="17"/>
  <c r="F112" i="17"/>
  <c r="F115" i="17"/>
  <c r="F117" i="17"/>
  <c r="F118" i="17"/>
  <c r="F119" i="17"/>
  <c r="F121" i="17"/>
  <c r="F122" i="17"/>
  <c r="F123" i="17"/>
  <c r="F124" i="17"/>
  <c r="F125" i="17"/>
  <c r="F126" i="17"/>
  <c r="F127" i="17"/>
  <c r="F128" i="17"/>
  <c r="F129" i="17"/>
  <c r="F131" i="17"/>
  <c r="F133" i="17"/>
  <c r="F135" i="17"/>
  <c r="F136" i="17"/>
  <c r="F138" i="17"/>
  <c r="F139" i="17"/>
  <c r="F141" i="17"/>
  <c r="F143" i="17"/>
  <c r="F145" i="17"/>
  <c r="F147" i="17"/>
  <c r="F149" i="17"/>
  <c r="F151" i="17"/>
  <c r="F153" i="17"/>
  <c r="F154" i="17"/>
  <c r="F155" i="17"/>
  <c r="F156" i="17"/>
  <c r="F157" i="17"/>
  <c r="F158" i="17"/>
  <c r="F159" i="17"/>
  <c r="F160" i="17"/>
  <c r="F161" i="17"/>
  <c r="F163" i="17"/>
  <c r="F165" i="17"/>
  <c r="F166" i="17"/>
  <c r="F168" i="17"/>
  <c r="F169" i="17"/>
  <c r="F170" i="17"/>
  <c r="F172" i="17"/>
  <c r="F173" i="17"/>
  <c r="F174" i="17"/>
  <c r="F175" i="17"/>
  <c r="F176" i="17"/>
  <c r="F178" i="17"/>
  <c r="F179" i="17"/>
  <c r="F180" i="17"/>
  <c r="F181" i="17"/>
  <c r="F182" i="17"/>
  <c r="F183" i="17"/>
  <c r="F185" i="17"/>
  <c r="F186" i="17"/>
  <c r="F187" i="17"/>
  <c r="F189" i="17"/>
  <c r="F190" i="17"/>
  <c r="F191" i="17"/>
  <c r="F192" i="17"/>
  <c r="F193" i="17"/>
  <c r="F195" i="17"/>
  <c r="F196" i="17"/>
  <c r="F198" i="17"/>
  <c r="F199" i="17"/>
  <c r="F200" i="17"/>
  <c r="F201" i="17"/>
  <c r="F203" i="17"/>
  <c r="F204" i="17"/>
  <c r="F205" i="17"/>
  <c r="F206" i="17"/>
  <c r="F207" i="17"/>
  <c r="F208" i="17"/>
  <c r="F209" i="17"/>
  <c r="F211" i="17"/>
  <c r="F212" i="17"/>
  <c r="F213" i="17"/>
  <c r="F215" i="17"/>
  <c r="F216" i="17"/>
  <c r="F217" i="17"/>
  <c r="F218" i="17"/>
  <c r="F219" i="17"/>
  <c r="F220" i="17"/>
  <c r="F222" i="17"/>
  <c r="F223" i="17"/>
  <c r="F224" i="17"/>
  <c r="F225" i="17"/>
  <c r="F226" i="17"/>
  <c r="F227" i="17"/>
  <c r="F228" i="17"/>
  <c r="F229" i="17"/>
  <c r="F230" i="17"/>
  <c r="F231" i="17"/>
  <c r="F233" i="17"/>
  <c r="F234" i="17"/>
  <c r="F235" i="17"/>
  <c r="F236" i="17"/>
  <c r="F238" i="17"/>
  <c r="F239" i="17"/>
  <c r="F240" i="17"/>
  <c r="F243" i="17"/>
  <c r="F244" i="17"/>
  <c r="F245" i="17"/>
  <c r="F246" i="17"/>
  <c r="F247" i="17"/>
  <c r="F248" i="17"/>
  <c r="F250" i="17"/>
  <c r="F251" i="17"/>
  <c r="F252" i="17"/>
  <c r="F254" i="17"/>
  <c r="F255" i="17"/>
  <c r="F258" i="17"/>
  <c r="F259" i="17"/>
  <c r="F260" i="17"/>
  <c r="F262" i="17"/>
  <c r="F263" i="17"/>
  <c r="F264" i="17"/>
  <c r="F265" i="17"/>
  <c r="F266" i="17"/>
  <c r="F267" i="17"/>
  <c r="F269" i="17"/>
  <c r="F270" i="17"/>
  <c r="F271" i="17"/>
  <c r="F272" i="17"/>
  <c r="F273" i="17"/>
  <c r="F275" i="17"/>
  <c r="F276" i="17"/>
  <c r="F277" i="17"/>
  <c r="F278" i="17"/>
  <c r="F279" i="17"/>
  <c r="F280" i="17"/>
  <c r="F282" i="17"/>
  <c r="F283" i="17"/>
  <c r="F284" i="17"/>
  <c r="F285" i="17"/>
  <c r="F286" i="17"/>
  <c r="F287" i="17"/>
  <c r="F289" i="17"/>
  <c r="F290" i="17"/>
  <c r="F291" i="17"/>
  <c r="F292" i="17"/>
  <c r="F293" i="17"/>
  <c r="F294" i="17"/>
  <c r="F296" i="17"/>
  <c r="F297" i="17"/>
  <c r="F299" i="17"/>
  <c r="F300" i="17"/>
  <c r="F303" i="17"/>
  <c r="F304" i="17"/>
  <c r="F306" i="17"/>
  <c r="F307" i="17"/>
  <c r="F309" i="17"/>
  <c r="F311" i="17"/>
  <c r="F312" i="17"/>
  <c r="F313" i="17"/>
  <c r="F314" i="17"/>
  <c r="F315" i="17"/>
  <c r="F316" i="17"/>
  <c r="F317" i="17"/>
  <c r="F319" i="17"/>
  <c r="F320" i="17"/>
  <c r="F321" i="17"/>
  <c r="F322" i="17"/>
  <c r="F323" i="17"/>
  <c r="F326" i="17"/>
  <c r="F327" i="17"/>
  <c r="F328" i="17"/>
  <c r="F329" i="17"/>
  <c r="F330" i="17"/>
  <c r="F331" i="17"/>
  <c r="F332" i="17"/>
  <c r="F333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7" i="17"/>
  <c r="F478" i="17"/>
  <c r="F479" i="17"/>
  <c r="F480" i="17"/>
  <c r="F483" i="17"/>
  <c r="F485" i="17"/>
  <c r="F486" i="17"/>
  <c r="F488" i="17"/>
  <c r="F489" i="17"/>
  <c r="F490" i="17"/>
  <c r="F491" i="17"/>
  <c r="F492" i="17"/>
  <c r="F493" i="17"/>
  <c r="F495" i="17"/>
  <c r="F496" i="17"/>
  <c r="F497" i="17"/>
  <c r="F498" i="17"/>
  <c r="F500" i="17"/>
  <c r="F501" i="17"/>
  <c r="F502" i="17"/>
  <c r="F503" i="17"/>
  <c r="F504" i="17"/>
  <c r="F505" i="17"/>
  <c r="F507" i="17"/>
  <c r="F508" i="17"/>
  <c r="F509" i="17"/>
  <c r="F510" i="17"/>
  <c r="F511" i="17"/>
  <c r="F513" i="17"/>
  <c r="F514" i="17"/>
  <c r="F515" i="17"/>
  <c r="F516" i="17"/>
  <c r="F518" i="17"/>
  <c r="F519" i="17"/>
  <c r="F520" i="17"/>
  <c r="F521" i="17"/>
  <c r="F522" i="17"/>
  <c r="F523" i="17"/>
  <c r="F525" i="17"/>
  <c r="F526" i="17"/>
  <c r="F527" i="17"/>
  <c r="F528" i="17"/>
  <c r="F530" i="17"/>
  <c r="F531" i="17"/>
  <c r="F532" i="17"/>
  <c r="F533" i="17"/>
  <c r="F535" i="17"/>
  <c r="F536" i="17"/>
  <c r="F537" i="17"/>
  <c r="F538" i="17"/>
  <c r="F540" i="17"/>
  <c r="F541" i="17"/>
  <c r="F543" i="17"/>
  <c r="F544" i="17"/>
  <c r="F545" i="17"/>
  <c r="F546" i="17"/>
  <c r="F547" i="17"/>
  <c r="F548" i="17"/>
  <c r="F549" i="17"/>
  <c r="F550" i="17"/>
  <c r="F551" i="17"/>
  <c r="F552" i="17"/>
  <c r="F554" i="17"/>
  <c r="F556" i="17"/>
  <c r="F557" i="17"/>
  <c r="F558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3" i="17"/>
  <c r="F574" i="17"/>
  <c r="F575" i="17"/>
  <c r="F576" i="17"/>
  <c r="F577" i="17"/>
  <c r="F578" i="17"/>
  <c r="F579" i="17"/>
  <c r="F580" i="17"/>
  <c r="F581" i="17"/>
  <c r="F583" i="17"/>
  <c r="F584" i="17"/>
  <c r="F585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2" i="17"/>
  <c r="F653" i="17"/>
  <c r="F656" i="17"/>
  <c r="F657" i="17"/>
  <c r="F658" i="17"/>
  <c r="F659" i="17"/>
  <c r="F660" i="17"/>
  <c r="F661" i="17"/>
  <c r="F662" i="17"/>
  <c r="F663" i="17"/>
  <c r="F664" i="17"/>
  <c r="F666" i="17"/>
  <c r="F667" i="17"/>
  <c r="F668" i="17"/>
  <c r="F669" i="17"/>
  <c r="F670" i="17"/>
  <c r="F671" i="17"/>
  <c r="F673" i="17"/>
  <c r="F674" i="17"/>
  <c r="F675" i="17"/>
  <c r="F676" i="17"/>
  <c r="F679" i="17"/>
  <c r="F680" i="17"/>
  <c r="F681" i="17"/>
  <c r="F682" i="17"/>
  <c r="F683" i="17"/>
  <c r="F684" i="17"/>
  <c r="F685" i="17"/>
  <c r="F687" i="17"/>
  <c r="F688" i="17"/>
  <c r="F689" i="17"/>
  <c r="F690" i="17"/>
  <c r="F691" i="17"/>
  <c r="F692" i="17"/>
  <c r="F693" i="17"/>
  <c r="F694" i="17"/>
  <c r="F695" i="17"/>
  <c r="F697" i="17"/>
  <c r="F698" i="17"/>
  <c r="F699" i="17"/>
  <c r="F700" i="17"/>
  <c r="F701" i="17"/>
  <c r="F702" i="17"/>
  <c r="F703" i="17"/>
  <c r="F706" i="17"/>
  <c r="F707" i="17"/>
  <c r="F708" i="17"/>
  <c r="F709" i="17"/>
  <c r="F711" i="17"/>
  <c r="F712" i="17"/>
  <c r="F713" i="17"/>
  <c r="F715" i="17"/>
  <c r="F716" i="17"/>
  <c r="F717" i="17"/>
  <c r="F718" i="17"/>
  <c r="F720" i="17"/>
  <c r="F721" i="17"/>
  <c r="F723" i="17"/>
  <c r="F725" i="17"/>
  <c r="F727" i="17"/>
  <c r="F728" i="17"/>
  <c r="F729" i="17"/>
  <c r="F731" i="17"/>
  <c r="F732" i="17"/>
  <c r="F733" i="17"/>
  <c r="F734" i="17"/>
  <c r="F735" i="17"/>
  <c r="F738" i="17"/>
  <c r="F739" i="17"/>
  <c r="F740" i="17"/>
  <c r="F741" i="17"/>
  <c r="F742" i="17"/>
  <c r="F743" i="17"/>
  <c r="F744" i="17"/>
  <c r="F745" i="17"/>
  <c r="F746" i="17"/>
  <c r="F747" i="17"/>
  <c r="F748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3" i="17"/>
  <c r="F794" i="17"/>
  <c r="F795" i="17"/>
  <c r="F797" i="17"/>
  <c r="F799" i="17"/>
  <c r="F801" i="17"/>
  <c r="F803" i="17"/>
  <c r="F804" i="17"/>
  <c r="F805" i="17"/>
  <c r="F806" i="17"/>
  <c r="F807" i="17"/>
  <c r="F809" i="17"/>
  <c r="F811" i="17"/>
  <c r="F812" i="17"/>
  <c r="F813" i="17"/>
  <c r="F814" i="17"/>
  <c r="F815" i="17"/>
  <c r="F817" i="17"/>
  <c r="F820" i="17"/>
  <c r="F823" i="17"/>
  <c r="F824" i="17"/>
  <c r="F827" i="17"/>
  <c r="F828" i="17"/>
  <c r="F830" i="17"/>
  <c r="F834" i="17"/>
  <c r="F835" i="17"/>
  <c r="F837" i="17"/>
  <c r="F838" i="17"/>
  <c r="F839" i="17"/>
  <c r="F840" i="17"/>
  <c r="F842" i="17"/>
  <c r="F844" i="17"/>
  <c r="F846" i="17"/>
  <c r="F848" i="17"/>
  <c r="F849" i="17"/>
  <c r="F851" i="17"/>
  <c r="F852" i="17"/>
  <c r="F853" i="17"/>
  <c r="F854" i="17"/>
  <c r="F855" i="17"/>
  <c r="F857" i="17"/>
  <c r="F858" i="17"/>
  <c r="F860" i="17"/>
  <c r="F861" i="17"/>
  <c r="F863" i="17"/>
  <c r="F864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7" i="17"/>
  <c r="F918" i="17"/>
  <c r="F919" i="17"/>
  <c r="F920" i="17"/>
  <c r="F921" i="17"/>
  <c r="F922" i="17"/>
  <c r="F923" i="17"/>
  <c r="F924" i="17"/>
  <c r="F925" i="17"/>
  <c r="F927" i="17"/>
  <c r="F928" i="17"/>
  <c r="F929" i="17"/>
  <c r="F930" i="17"/>
  <c r="F931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E7" i="11"/>
  <c r="E19" i="11" s="1"/>
  <c r="E8" i="11"/>
  <c r="E9" i="11"/>
  <c r="E10" i="11"/>
  <c r="E11" i="11"/>
  <c r="E12" i="11"/>
  <c r="E13" i="11"/>
  <c r="E14" i="11"/>
  <c r="E15" i="11"/>
  <c r="E16" i="11"/>
  <c r="E17" i="11"/>
  <c r="E6" i="11"/>
  <c r="K23" i="10" l="1"/>
  <c r="K22" i="10"/>
  <c r="K21" i="10"/>
  <c r="K20" i="10"/>
  <c r="K19" i="10" l="1"/>
  <c r="K18" i="10"/>
  <c r="K17" i="10"/>
  <c r="K16" i="10"/>
  <c r="K15" i="10"/>
  <c r="K14" i="10"/>
  <c r="K13" i="10"/>
  <c r="K12" i="10"/>
  <c r="K11" i="10"/>
  <c r="K10" i="10"/>
  <c r="K9" i="10"/>
  <c r="K8" i="10"/>
  <c r="L8" i="10" s="1"/>
  <c r="K7" i="10"/>
  <c r="K6" i="10"/>
  <c r="K5" i="10"/>
  <c r="K4" i="10"/>
  <c r="D22" i="8"/>
  <c r="E22" i="8"/>
  <c r="D23" i="8"/>
  <c r="E23" i="8"/>
  <c r="C23" i="8"/>
  <c r="C22" i="8"/>
  <c r="D25" i="8"/>
  <c r="C25" i="8"/>
  <c r="E16" i="8"/>
  <c r="D16" i="8"/>
  <c r="C16" i="8"/>
  <c r="E15" i="8"/>
  <c r="D15" i="8"/>
  <c r="C15" i="8"/>
  <c r="E14" i="8"/>
  <c r="D14" i="8"/>
  <c r="C14" i="8"/>
  <c r="Q11" i="8"/>
  <c r="Q13" i="8"/>
  <c r="Q14" i="8"/>
  <c r="Q15" i="8"/>
  <c r="Q17" i="8"/>
  <c r="Q18" i="8"/>
  <c r="Q19" i="8"/>
  <c r="Q20" i="8"/>
  <c r="Q23" i="8"/>
  <c r="Q24" i="8"/>
  <c r="Q10" i="8"/>
  <c r="D32" i="3"/>
  <c r="E19" i="7"/>
  <c r="G4" i="7" s="1"/>
  <c r="G5" i="6"/>
  <c r="I5" i="6"/>
  <c r="G6" i="6"/>
  <c r="I6" i="6"/>
  <c r="G8" i="6"/>
  <c r="G9" i="6"/>
  <c r="G10" i="6"/>
  <c r="G11" i="6"/>
  <c r="G12" i="6"/>
  <c r="G13" i="6"/>
  <c r="G14" i="6"/>
  <c r="G15" i="6"/>
  <c r="G16" i="6"/>
  <c r="I16" i="6" s="1"/>
  <c r="H16" i="6"/>
  <c r="G17" i="6"/>
  <c r="G18" i="6"/>
  <c r="G19" i="6"/>
  <c r="G20" i="6"/>
  <c r="G21" i="6"/>
  <c r="G22" i="6"/>
  <c r="G23" i="6"/>
  <c r="G24" i="6"/>
  <c r="G25" i="6"/>
  <c r="G27" i="6"/>
  <c r="G28" i="6"/>
  <c r="G29" i="6"/>
  <c r="G30" i="6"/>
  <c r="G31" i="6"/>
  <c r="G32" i="6"/>
  <c r="C39" i="6"/>
  <c r="H11" i="6" s="1"/>
  <c r="H13" i="6" l="1"/>
  <c r="H31" i="6"/>
  <c r="I31" i="6" s="1"/>
  <c r="H30" i="6"/>
  <c r="I30" i="6" s="1"/>
  <c r="I13" i="6"/>
  <c r="H23" i="6"/>
  <c r="I23" i="6" s="1"/>
  <c r="I11" i="6"/>
  <c r="H21" i="6"/>
  <c r="I21" i="6" s="1"/>
  <c r="L16" i="10"/>
  <c r="L9" i="10"/>
  <c r="L17" i="10"/>
  <c r="L10" i="10"/>
  <c r="L18" i="10"/>
  <c r="L11" i="10"/>
  <c r="L19" i="10"/>
  <c r="L4" i="10"/>
  <c r="L12" i="10"/>
  <c r="L23" i="10"/>
  <c r="L5" i="10"/>
  <c r="L13" i="10"/>
  <c r="L21" i="10"/>
  <c r="L6" i="10"/>
  <c r="L14" i="10"/>
  <c r="L20" i="10"/>
  <c r="L7" i="10"/>
  <c r="L15" i="10"/>
  <c r="L22" i="10"/>
  <c r="G23" i="8"/>
  <c r="E25" i="8"/>
  <c r="G22" i="8"/>
  <c r="G15" i="8"/>
  <c r="E18" i="8"/>
  <c r="R20" i="8"/>
  <c r="R18" i="8"/>
  <c r="K30" i="8" s="1"/>
  <c r="R17" i="8"/>
  <c r="G14" i="8"/>
  <c r="R19" i="8"/>
  <c r="K32" i="8" s="1"/>
  <c r="L32" i="8" s="1"/>
  <c r="R14" i="8"/>
  <c r="R24" i="8"/>
  <c r="R13" i="8"/>
  <c r="R23" i="8"/>
  <c r="R11" i="8"/>
  <c r="G16" i="8"/>
  <c r="R15" i="8"/>
  <c r="K31" i="8" s="1"/>
  <c r="R10" i="8"/>
  <c r="C18" i="8"/>
  <c r="D18" i="8"/>
  <c r="H6" i="6"/>
  <c r="H5" i="6"/>
  <c r="G10" i="7"/>
  <c r="G9" i="7"/>
  <c r="G8" i="7"/>
  <c r="G7" i="7"/>
  <c r="G6" i="7"/>
  <c r="G11" i="7"/>
  <c r="G18" i="7"/>
  <c r="G17" i="7"/>
  <c r="G5" i="7"/>
  <c r="G12" i="7"/>
  <c r="I22" i="6"/>
  <c r="H8" i="6"/>
  <c r="I8" i="6" s="1"/>
  <c r="H32" i="6"/>
  <c r="I32" i="6" s="1"/>
  <c r="H25" i="6"/>
  <c r="I25" i="6" s="1"/>
  <c r="H18" i="6"/>
  <c r="I18" i="6" s="1"/>
  <c r="H10" i="6"/>
  <c r="I10" i="6" s="1"/>
  <c r="H29" i="6"/>
  <c r="I29" i="6" s="1"/>
  <c r="H22" i="6"/>
  <c r="H15" i="6"/>
  <c r="I15" i="6" s="1"/>
  <c r="H20" i="6"/>
  <c r="I20" i="6" s="1"/>
  <c r="H12" i="6"/>
  <c r="I12" i="6" s="1"/>
  <c r="H24" i="6"/>
  <c r="I24" i="6" s="1"/>
  <c r="H17" i="6"/>
  <c r="I17" i="6" s="1"/>
  <c r="H9" i="6"/>
  <c r="I9" i="6" s="1"/>
  <c r="H28" i="6"/>
  <c r="I28" i="6" s="1"/>
  <c r="H14" i="6"/>
  <c r="I14" i="6" s="1"/>
  <c r="H27" i="6"/>
  <c r="I27" i="6" s="1"/>
  <c r="H19" i="6"/>
  <c r="I19" i="6" s="1"/>
  <c r="L31" i="8" l="1"/>
  <c r="L30" i="8"/>
  <c r="I33" i="6"/>
  <c r="E27" i="3"/>
  <c r="E24" i="3"/>
  <c r="E26" i="3"/>
  <c r="E25" i="3"/>
  <c r="F95" i="3" l="1"/>
  <c r="F96" i="3" s="1"/>
  <c r="Q89" i="3"/>
  <c r="Q88" i="3"/>
  <c r="Q87" i="3"/>
  <c r="Q86" i="3"/>
  <c r="Q85" i="3"/>
  <c r="F85" i="3"/>
  <c r="Q84" i="3"/>
  <c r="F84" i="3"/>
  <c r="AD84" i="3" s="1"/>
  <c r="Q83" i="3"/>
  <c r="F83" i="3"/>
  <c r="Q78" i="3"/>
  <c r="F78" i="3"/>
  <c r="Q77" i="3"/>
  <c r="F77" i="3"/>
  <c r="Q76" i="3"/>
  <c r="S76" i="3" s="1"/>
  <c r="F76" i="3"/>
  <c r="AD76" i="3" s="1"/>
  <c r="Q75" i="3"/>
  <c r="S75" i="3" s="1"/>
  <c r="F75" i="3"/>
  <c r="AD75" i="3" s="1"/>
  <c r="Q74" i="3"/>
  <c r="S74" i="3" s="1"/>
  <c r="F74" i="3"/>
  <c r="AD74" i="3" s="1"/>
  <c r="Q73" i="3"/>
  <c r="S73" i="3" s="1"/>
  <c r="F73" i="3"/>
  <c r="AD73" i="3" s="1"/>
  <c r="Q72" i="3"/>
  <c r="S72" i="3" s="1"/>
  <c r="F72" i="3"/>
  <c r="AD72" i="3" s="1"/>
  <c r="Q71" i="3"/>
  <c r="S71" i="3" s="1"/>
  <c r="F71" i="3"/>
  <c r="AD71" i="3" s="1"/>
  <c r="Q70" i="3"/>
  <c r="S70" i="3" s="1"/>
  <c r="F70" i="3"/>
  <c r="AD70" i="3" s="1"/>
  <c r="Q69" i="3"/>
  <c r="S69" i="3" s="1"/>
  <c r="F69" i="3"/>
  <c r="AD69" i="3" s="1"/>
  <c r="Q68" i="3"/>
  <c r="S68" i="3" s="1"/>
  <c r="F68" i="3"/>
  <c r="AD68" i="3" s="1"/>
  <c r="Q67" i="3"/>
  <c r="S67" i="3" s="1"/>
  <c r="F67" i="3"/>
  <c r="AD67" i="3" s="1"/>
  <c r="Q66" i="3"/>
  <c r="S66" i="3" s="1"/>
  <c r="F66" i="3"/>
  <c r="AD66" i="3" s="1"/>
  <c r="Q65" i="3"/>
  <c r="S65" i="3" s="1"/>
  <c r="F65" i="3"/>
  <c r="AD65" i="3" s="1"/>
  <c r="Q64" i="3"/>
  <c r="S64" i="3" s="1"/>
  <c r="F64" i="3"/>
  <c r="AD64" i="3" s="1"/>
  <c r="Q63" i="3"/>
  <c r="S63" i="3" s="1"/>
  <c r="F63" i="3"/>
  <c r="AD63" i="3" s="1"/>
  <c r="Q62" i="3"/>
  <c r="S62" i="3" s="1"/>
  <c r="F62" i="3"/>
  <c r="AD62" i="3" s="1"/>
  <c r="Q61" i="3"/>
  <c r="S61" i="3" s="1"/>
  <c r="F61" i="3"/>
  <c r="AD61" i="3" s="1"/>
  <c r="Q60" i="3"/>
  <c r="S60" i="3" s="1"/>
  <c r="F60" i="3"/>
  <c r="AD60" i="3" s="1"/>
  <c r="Q59" i="3"/>
  <c r="S59" i="3" s="1"/>
  <c r="F59" i="3"/>
  <c r="AD59" i="3" s="1"/>
  <c r="Q58" i="3"/>
  <c r="S58" i="3" s="1"/>
  <c r="F58" i="3"/>
  <c r="AD58" i="3" s="1"/>
  <c r="Q57" i="3"/>
  <c r="S57" i="3" s="1"/>
  <c r="F57" i="3"/>
  <c r="AD57" i="3" s="1"/>
  <c r="Q56" i="3"/>
  <c r="S56" i="3" s="1"/>
  <c r="F56" i="3"/>
  <c r="AD56" i="3" s="1"/>
  <c r="Q55" i="3"/>
  <c r="S55" i="3" s="1"/>
  <c r="F55" i="3"/>
  <c r="AD55" i="3" s="1"/>
  <c r="Q54" i="3"/>
  <c r="S54" i="3" s="1"/>
  <c r="F54" i="3"/>
  <c r="AD54" i="3" s="1"/>
  <c r="Q53" i="3"/>
  <c r="S53" i="3" s="1"/>
  <c r="F53" i="3"/>
  <c r="AD53" i="3" s="1"/>
  <c r="Q52" i="3"/>
  <c r="S52" i="3" s="1"/>
  <c r="F52" i="3"/>
  <c r="AD52" i="3" s="1"/>
  <c r="Q51" i="3"/>
  <c r="S51" i="3" s="1"/>
  <c r="F51" i="3"/>
  <c r="AD51" i="3" s="1"/>
  <c r="Q50" i="3"/>
  <c r="S50" i="3" s="1"/>
  <c r="E50" i="3"/>
  <c r="Q49" i="3"/>
  <c r="S49" i="3" s="1"/>
  <c r="E49" i="3"/>
  <c r="T49" i="3" s="1"/>
  <c r="S48" i="3"/>
  <c r="E48" i="3"/>
  <c r="T48" i="3" s="1"/>
  <c r="S47" i="3"/>
  <c r="E47" i="3"/>
  <c r="T47" i="3" s="1"/>
  <c r="S46" i="3"/>
  <c r="E46" i="3"/>
  <c r="T46" i="3" s="1"/>
  <c r="S45" i="3"/>
  <c r="E45" i="3"/>
  <c r="T45" i="3" s="1"/>
  <c r="S44" i="3"/>
  <c r="E44" i="3"/>
  <c r="T44" i="3" s="1"/>
  <c r="S43" i="3"/>
  <c r="E43" i="3"/>
  <c r="T43" i="3" s="1"/>
  <c r="Q42" i="3"/>
  <c r="S42" i="3" s="1"/>
  <c r="E42" i="3"/>
  <c r="S41" i="3"/>
  <c r="E41" i="3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T34" i="3" s="1"/>
  <c r="Q33" i="3"/>
  <c r="S33" i="3" s="1"/>
  <c r="T33" i="3" s="1"/>
  <c r="Q32" i="3"/>
  <c r="S32" i="3" s="1"/>
  <c r="T32" i="3" s="1"/>
  <c r="Q31" i="3"/>
  <c r="S31" i="3" s="1"/>
  <c r="T31" i="3" s="1"/>
  <c r="Q30" i="3"/>
  <c r="S30" i="3" s="1"/>
  <c r="T30" i="3" s="1"/>
  <c r="Q29" i="3"/>
  <c r="Q28" i="3"/>
  <c r="Q27" i="3"/>
  <c r="S27" i="3" s="1"/>
  <c r="T27" i="3" s="1"/>
  <c r="Q26" i="3"/>
  <c r="Q25" i="3"/>
  <c r="S25" i="3" s="1"/>
  <c r="T25" i="3" s="1"/>
  <c r="Q24" i="3"/>
  <c r="Q23" i="3"/>
  <c r="S23" i="3" s="1"/>
  <c r="T23" i="3" s="1"/>
  <c r="Q22" i="3"/>
  <c r="S22" i="3" s="1"/>
  <c r="T22" i="3" s="1"/>
  <c r="Q21" i="3"/>
  <c r="S21" i="3" s="1"/>
  <c r="T21" i="3" s="1"/>
  <c r="Q20" i="3"/>
  <c r="S20" i="3" s="1"/>
  <c r="T20" i="3" s="1"/>
  <c r="Q19" i="3"/>
  <c r="Q18" i="3"/>
  <c r="S18" i="3" s="1"/>
  <c r="T18" i="3" s="1"/>
  <c r="Q17" i="3"/>
  <c r="S17" i="3" s="1"/>
  <c r="T17" i="3" s="1"/>
  <c r="Q16" i="3"/>
  <c r="S16" i="3" s="1"/>
  <c r="T16" i="3" s="1"/>
  <c r="Q15" i="3"/>
  <c r="S15" i="3" s="1"/>
  <c r="T15" i="3" s="1"/>
  <c r="Q14" i="3"/>
  <c r="S14" i="3" s="1"/>
  <c r="T14" i="3" s="1"/>
  <c r="Q13" i="3"/>
  <c r="S13" i="3" s="1"/>
  <c r="T13" i="3" s="1"/>
  <c r="Q12" i="3"/>
  <c r="S12" i="3" s="1"/>
  <c r="T12" i="3" s="1"/>
  <c r="Q11" i="3"/>
  <c r="S11" i="3" s="1"/>
  <c r="T11" i="3" s="1"/>
  <c r="Q10" i="3"/>
  <c r="S10" i="3" s="1"/>
  <c r="T10" i="3" s="1"/>
  <c r="Q9" i="3"/>
  <c r="S9" i="3" s="1"/>
  <c r="T9" i="3" s="1"/>
  <c r="Q8" i="3"/>
  <c r="S8" i="3" s="1"/>
  <c r="T8" i="3" s="1"/>
  <c r="Q7" i="3"/>
  <c r="S7" i="3" s="1"/>
  <c r="T7" i="3" s="1"/>
  <c r="Q6" i="3"/>
  <c r="S6" i="3" s="1"/>
  <c r="T6" i="3" s="1"/>
  <c r="Q5" i="3"/>
  <c r="S5" i="3" s="1"/>
  <c r="T5" i="3" s="1"/>
  <c r="Q4" i="3"/>
  <c r="S4" i="3" s="1"/>
  <c r="T4" i="3" s="1"/>
  <c r="S28" i="3" l="1"/>
  <c r="T28" i="3" s="1"/>
  <c r="S26" i="3"/>
  <c r="T26" i="3" s="1"/>
  <c r="S24" i="3"/>
  <c r="T24" i="3" s="1"/>
  <c r="AD83" i="3"/>
  <c r="S29" i="3"/>
  <c r="T29" i="3" s="1"/>
  <c r="U28" i="3" s="1"/>
  <c r="V28" i="3" s="1"/>
  <c r="W28" i="3" s="1"/>
  <c r="T35" i="3"/>
  <c r="AD85" i="3"/>
  <c r="AD78" i="3"/>
  <c r="T37" i="3"/>
  <c r="S19" i="3"/>
  <c r="T19" i="3" s="1"/>
  <c r="U4" i="3" s="1"/>
  <c r="V9" i="3" s="1"/>
  <c r="W9" i="3" s="1"/>
  <c r="X9" i="3" s="1"/>
  <c r="F9" i="3" s="1"/>
  <c r="AD9" i="3" s="1"/>
  <c r="T40" i="3"/>
  <c r="T36" i="3"/>
  <c r="T38" i="3"/>
  <c r="AF76" i="3"/>
  <c r="T41" i="3"/>
  <c r="U32" i="3"/>
  <c r="V32" i="3" s="1"/>
  <c r="W32" i="3" s="1"/>
  <c r="U34" i="3"/>
  <c r="V34" i="3" s="1"/>
  <c r="W34" i="3" s="1"/>
  <c r="T39" i="3"/>
  <c r="T42" i="3"/>
  <c r="T50" i="3"/>
  <c r="U33" i="3"/>
  <c r="V33" i="3" s="1"/>
  <c r="W33" i="3" s="1"/>
  <c r="AD77" i="3"/>
  <c r="AI18" i="3" l="1"/>
  <c r="AI17" i="3"/>
  <c r="AI19" i="3" s="1"/>
  <c r="U35" i="3"/>
  <c r="V39" i="3" s="1"/>
  <c r="W39" i="3" s="1"/>
  <c r="X39" i="3" s="1"/>
  <c r="F39" i="3" s="1"/>
  <c r="AD39" i="3" s="1"/>
  <c r="V30" i="3"/>
  <c r="W30" i="3" s="1"/>
  <c r="X30" i="3" s="1"/>
  <c r="F30" i="3" s="1"/>
  <c r="AD30" i="3" s="1"/>
  <c r="V31" i="3"/>
  <c r="W31" i="3" s="1"/>
  <c r="X31" i="3" s="1"/>
  <c r="F31" i="3" s="1"/>
  <c r="AD31" i="3" s="1"/>
  <c r="U41" i="3"/>
  <c r="V41" i="3" s="1"/>
  <c r="W41" i="3" s="1"/>
  <c r="V14" i="3"/>
  <c r="W14" i="3" s="1"/>
  <c r="X14" i="3" s="1"/>
  <c r="F14" i="3" s="1"/>
  <c r="AD14" i="3" s="1"/>
  <c r="AB33" i="3"/>
  <c r="X33" i="3"/>
  <c r="AB34" i="3"/>
  <c r="X34" i="3"/>
  <c r="X28" i="3"/>
  <c r="AB32" i="3"/>
  <c r="X32" i="3"/>
  <c r="V21" i="3"/>
  <c r="W21" i="3" s="1"/>
  <c r="X21" i="3" s="1"/>
  <c r="F21" i="3" s="1"/>
  <c r="AD21" i="3" s="1"/>
  <c r="V5" i="3"/>
  <c r="W5" i="3" s="1"/>
  <c r="X5" i="3" s="1"/>
  <c r="F5" i="3" s="1"/>
  <c r="AD5" i="3" s="1"/>
  <c r="V35" i="3"/>
  <c r="W35" i="3" s="1"/>
  <c r="V29" i="3"/>
  <c r="W29" i="3" s="1"/>
  <c r="X29" i="3" s="1"/>
  <c r="F29" i="3" s="1"/>
  <c r="AD29" i="3" s="1"/>
  <c r="V38" i="3"/>
  <c r="W38" i="3" s="1"/>
  <c r="X38" i="3" s="1"/>
  <c r="F38" i="3" s="1"/>
  <c r="AD38" i="3" s="1"/>
  <c r="U24" i="3"/>
  <c r="V24" i="3" s="1"/>
  <c r="W24" i="3" s="1"/>
  <c r="V11" i="3"/>
  <c r="W11" i="3" s="1"/>
  <c r="X11" i="3" s="1"/>
  <c r="F11" i="3" s="1"/>
  <c r="AD11" i="3" s="1"/>
  <c r="V4" i="3"/>
  <c r="W4" i="3" s="1"/>
  <c r="V13" i="3"/>
  <c r="W13" i="3" s="1"/>
  <c r="X13" i="3" s="1"/>
  <c r="F13" i="3" s="1"/>
  <c r="AD13" i="3" s="1"/>
  <c r="V10" i="3"/>
  <c r="W10" i="3" s="1"/>
  <c r="X10" i="3" s="1"/>
  <c r="F10" i="3" s="1"/>
  <c r="AD10" i="3" s="1"/>
  <c r="V22" i="3"/>
  <c r="W22" i="3" s="1"/>
  <c r="X22" i="3" s="1"/>
  <c r="F22" i="3" s="1"/>
  <c r="AD22" i="3" s="1"/>
  <c r="V6" i="3"/>
  <c r="W6" i="3" s="1"/>
  <c r="X6" i="3" s="1"/>
  <c r="F6" i="3" s="1"/>
  <c r="AD6" i="3" s="1"/>
  <c r="V8" i="3"/>
  <c r="W8" i="3" s="1"/>
  <c r="X8" i="3" s="1"/>
  <c r="F8" i="3" s="1"/>
  <c r="AD8" i="3" s="1"/>
  <c r="V15" i="3"/>
  <c r="W15" i="3" s="1"/>
  <c r="X15" i="3" s="1"/>
  <c r="F15" i="3" s="1"/>
  <c r="AD15" i="3" s="1"/>
  <c r="V7" i="3"/>
  <c r="W7" i="3" s="1"/>
  <c r="X7" i="3" s="1"/>
  <c r="F7" i="3" s="1"/>
  <c r="AD7" i="3" s="1"/>
  <c r="V19" i="3"/>
  <c r="W19" i="3" s="1"/>
  <c r="X19" i="3" s="1"/>
  <c r="F19" i="3" s="1"/>
  <c r="AD19" i="3" s="1"/>
  <c r="V18" i="3"/>
  <c r="W18" i="3" s="1"/>
  <c r="X18" i="3" s="1"/>
  <c r="F18" i="3" s="1"/>
  <c r="AD18" i="3" s="1"/>
  <c r="V16" i="3"/>
  <c r="W16" i="3" s="1"/>
  <c r="X16" i="3" s="1"/>
  <c r="F16" i="3" s="1"/>
  <c r="AD16" i="3" s="1"/>
  <c r="V40" i="3"/>
  <c r="W40" i="3" s="1"/>
  <c r="X40" i="3" s="1"/>
  <c r="F40" i="3" s="1"/>
  <c r="AD40" i="3" s="1"/>
  <c r="V23" i="3"/>
  <c r="W23" i="3" s="1"/>
  <c r="X23" i="3" s="1"/>
  <c r="F23" i="3" s="1"/>
  <c r="AD23" i="3" s="1"/>
  <c r="V20" i="3"/>
  <c r="W20" i="3" s="1"/>
  <c r="X20" i="3" s="1"/>
  <c r="F20" i="3" s="1"/>
  <c r="AD20" i="3" s="1"/>
  <c r="V17" i="3"/>
  <c r="W17" i="3" s="1"/>
  <c r="X17" i="3" s="1"/>
  <c r="F17" i="3" s="1"/>
  <c r="AD17" i="3" s="1"/>
  <c r="V12" i="3"/>
  <c r="W12" i="3" s="1"/>
  <c r="X12" i="3" s="1"/>
  <c r="F12" i="3" s="1"/>
  <c r="AD12" i="3" s="1"/>
  <c r="V36" i="3" l="1"/>
  <c r="W36" i="3" s="1"/>
  <c r="X36" i="3" s="1"/>
  <c r="F36" i="3" s="1"/>
  <c r="AD36" i="3" s="1"/>
  <c r="V37" i="3"/>
  <c r="W37" i="3" s="1"/>
  <c r="X37" i="3" s="1"/>
  <c r="F37" i="3" s="1"/>
  <c r="AD37" i="3" s="1"/>
  <c r="F79" i="3"/>
  <c r="AB31" i="3"/>
  <c r="V47" i="3"/>
  <c r="W47" i="3" s="1"/>
  <c r="X47" i="3" s="1"/>
  <c r="F47" i="3" s="1"/>
  <c r="AD47" i="3" s="1"/>
  <c r="V44" i="3"/>
  <c r="W44" i="3" s="1"/>
  <c r="X44" i="3" s="1"/>
  <c r="F44" i="3" s="1"/>
  <c r="AD44" i="3" s="1"/>
  <c r="V45" i="3"/>
  <c r="W45" i="3" s="1"/>
  <c r="X45" i="3" s="1"/>
  <c r="F45" i="3" s="1"/>
  <c r="AD45" i="3" s="1"/>
  <c r="V43" i="3"/>
  <c r="W43" i="3" s="1"/>
  <c r="X43" i="3" s="1"/>
  <c r="F43" i="3" s="1"/>
  <c r="AD43" i="3" s="1"/>
  <c r="V42" i="3"/>
  <c r="W42" i="3" s="1"/>
  <c r="X42" i="3" s="1"/>
  <c r="F42" i="3" s="1"/>
  <c r="AD42" i="3" s="1"/>
  <c r="V46" i="3"/>
  <c r="W46" i="3" s="1"/>
  <c r="X46" i="3" s="1"/>
  <c r="F46" i="3" s="1"/>
  <c r="AD46" i="3" s="1"/>
  <c r="V50" i="3"/>
  <c r="W50" i="3" s="1"/>
  <c r="X50" i="3" s="1"/>
  <c r="F50" i="3" s="1"/>
  <c r="F90" i="3" s="1"/>
  <c r="V48" i="3"/>
  <c r="W48" i="3" s="1"/>
  <c r="X48" i="3" s="1"/>
  <c r="F48" i="3" s="1"/>
  <c r="AD48" i="3" s="1"/>
  <c r="V49" i="3"/>
  <c r="W49" i="3" s="1"/>
  <c r="X49" i="3" s="1"/>
  <c r="F49" i="3" s="1"/>
  <c r="AD49" i="3" s="1"/>
  <c r="V26" i="3"/>
  <c r="W26" i="3" s="1"/>
  <c r="X26" i="3" s="1"/>
  <c r="F26" i="3" s="1"/>
  <c r="AD26" i="3" s="1"/>
  <c r="V25" i="3"/>
  <c r="W25" i="3" s="1"/>
  <c r="X25" i="3" s="1"/>
  <c r="F25" i="3" s="1"/>
  <c r="AD25" i="3" s="1"/>
  <c r="V27" i="3"/>
  <c r="W27" i="3" s="1"/>
  <c r="X27" i="3" s="1"/>
  <c r="F27" i="3" s="1"/>
  <c r="AD27" i="3" s="1"/>
  <c r="X24" i="3"/>
  <c r="F28" i="3"/>
  <c r="AD28" i="3" s="1"/>
  <c r="AE31" i="3" s="1"/>
  <c r="Z31" i="3"/>
  <c r="F87" i="3" s="1"/>
  <c r="X41" i="3"/>
  <c r="F34" i="3"/>
  <c r="AD34" i="3" s="1"/>
  <c r="AF34" i="3" s="1"/>
  <c r="Z34" i="3"/>
  <c r="Z32" i="3"/>
  <c r="F32" i="3"/>
  <c r="AD32" i="3" s="1"/>
  <c r="AF32" i="3" s="1"/>
  <c r="F33" i="3"/>
  <c r="AD33" i="3" s="1"/>
  <c r="AF33" i="3" s="1"/>
  <c r="Z33" i="3"/>
  <c r="X35" i="3"/>
  <c r="AB23" i="3"/>
  <c r="X4" i="3"/>
  <c r="AD50" i="3" l="1"/>
  <c r="AB50" i="3"/>
  <c r="AB27" i="3"/>
  <c r="Z27" i="3"/>
  <c r="F86" i="3" s="1"/>
  <c r="AD86" i="3" s="1"/>
  <c r="F24" i="3"/>
  <c r="AD24" i="3" s="1"/>
  <c r="AE27" i="3" s="1"/>
  <c r="F4" i="3"/>
  <c r="AD4" i="3" s="1"/>
  <c r="Z23" i="3"/>
  <c r="F88" i="3"/>
  <c r="F35" i="3"/>
  <c r="AD35" i="3" s="1"/>
  <c r="F41" i="3"/>
  <c r="AD41" i="3" s="1"/>
  <c r="Z50" i="3"/>
  <c r="AD87" i="3"/>
  <c r="AF31" i="3" s="1"/>
  <c r="AF50" i="3" l="1"/>
  <c r="F89" i="3"/>
  <c r="AF27" i="3"/>
  <c r="AD88" i="3"/>
  <c r="AI13" i="3" s="1"/>
  <c r="F80" i="3"/>
  <c r="AE23" i="3"/>
  <c r="AI12" i="3"/>
  <c r="AF23" i="3" l="1"/>
  <c r="AJ12" i="3" s="1"/>
  <c r="AI14" i="3"/>
</calcChain>
</file>

<file path=xl/sharedStrings.xml><?xml version="1.0" encoding="utf-8"?>
<sst xmlns="http://schemas.openxmlformats.org/spreadsheetml/2006/main" count="8848" uniqueCount="6009">
  <si>
    <t>ID</t>
  </si>
  <si>
    <t>dATP</t>
  </si>
  <si>
    <t>phosphatidylethanolamine dioctadecanoyl</t>
  </si>
  <si>
    <t>DNA replication</t>
  </si>
  <si>
    <t>core oligosaccharide lipid A</t>
  </si>
  <si>
    <t>H2O</t>
  </si>
  <si>
    <t>dCTP</t>
  </si>
  <si>
    <t>fe3</t>
  </si>
  <si>
    <t>Mg</t>
  </si>
  <si>
    <t>Phosphatidylglycerol dioctadecanoyl</t>
  </si>
  <si>
    <t>TTP</t>
  </si>
  <si>
    <t>ACP</t>
  </si>
  <si>
    <t>Bactoprenyl diphosphate</t>
  </si>
  <si>
    <t>RNA transcription</t>
  </si>
  <si>
    <t>Peptidoglycan polymer (n subunits)</t>
  </si>
  <si>
    <t>Calomide</t>
  </si>
  <si>
    <t>dGTP</t>
  </si>
  <si>
    <t>Dimethylbenzimidazole</t>
  </si>
  <si>
    <t>apo-ACP</t>
  </si>
  <si>
    <t>cardiolipin tetraoctadecanoyl</t>
  </si>
  <si>
    <t>cyclopropane phosphatidylglycerol dioctadec-11,12-cyclo-anoyl</t>
  </si>
  <si>
    <t>cyclopropane phosphatidylethanolamine dioctadec-11,12-cyclo-anoyl</t>
  </si>
  <si>
    <t>-</t>
  </si>
  <si>
    <t>mmol</t>
  </si>
  <si>
    <t>Notes</t>
  </si>
  <si>
    <t>Macromolecule</t>
  </si>
  <si>
    <t>overall wt%</t>
  </si>
  <si>
    <t>composition (molar fraction)</t>
  </si>
  <si>
    <t>mmol/gDW (Calc.)</t>
  </si>
  <si>
    <t>metabolite</t>
  </si>
  <si>
    <t>location</t>
  </si>
  <si>
    <t>type</t>
  </si>
  <si>
    <t>formula</t>
  </si>
  <si>
    <t>C</t>
  </si>
  <si>
    <t>H</t>
  </si>
  <si>
    <t>N</t>
  </si>
  <si>
    <t>O</t>
  </si>
  <si>
    <t>P</t>
  </si>
  <si>
    <t>S</t>
  </si>
  <si>
    <t>MW (mg/mmol)</t>
  </si>
  <si>
    <t>difference b/w metabolite and structual component</t>
  </si>
  <si>
    <t>MWcorr (mg/mmol)</t>
  </si>
  <si>
    <t>mg (if total 1 mmol)</t>
  </si>
  <si>
    <t>total wt (mg)</t>
  </si>
  <si>
    <t>composition (weight fraction)</t>
  </si>
  <si>
    <t>g/gDW</t>
  </si>
  <si>
    <t>mmol/gDW</t>
  </si>
  <si>
    <t>total mmols material</t>
  </si>
  <si>
    <t>class</t>
  </si>
  <si>
    <t>final wt%</t>
  </si>
  <si>
    <t>Reference</t>
  </si>
  <si>
    <t>Reactants</t>
  </si>
  <si>
    <t>NH</t>
  </si>
  <si>
    <t>Neidhardt FC, Ingraham JL, Schaechter M (1990) Physiology of the bacterial cell : a molecular approach. Sinauer Associates, Sunderland, Mass.</t>
  </si>
  <si>
    <t>Protein</t>
  </si>
  <si>
    <t>ala-L</t>
  </si>
  <si>
    <t>cytoplasm</t>
  </si>
  <si>
    <t>AA</t>
  </si>
  <si>
    <t>C3H7NO2</t>
  </si>
  <si>
    <t>h2o</t>
  </si>
  <si>
    <t>arg-L</t>
  </si>
  <si>
    <t>C6H15N4O2</t>
  </si>
  <si>
    <t>asn-L</t>
  </si>
  <si>
    <t>C4H8N2O3</t>
  </si>
  <si>
    <t>asp-L</t>
  </si>
  <si>
    <t>C4H6NO4</t>
  </si>
  <si>
    <t>cys-L</t>
  </si>
  <si>
    <t>C3H7NO2S</t>
  </si>
  <si>
    <t>gln-L</t>
  </si>
  <si>
    <t>C5H10N2O3</t>
  </si>
  <si>
    <t>glu-L</t>
  </si>
  <si>
    <t>C5H8NO4</t>
  </si>
  <si>
    <t>gly</t>
  </si>
  <si>
    <t>C2H5NO2</t>
  </si>
  <si>
    <t>consistency check</t>
  </si>
  <si>
    <t>difference</t>
  </si>
  <si>
    <t>his-L</t>
  </si>
  <si>
    <t>C6H9N3O2</t>
  </si>
  <si>
    <t>reactants</t>
  </si>
  <si>
    <t>ile-L</t>
  </si>
  <si>
    <t>C6H13NO2</t>
  </si>
  <si>
    <t>products</t>
  </si>
  <si>
    <t>leu-L</t>
  </si>
  <si>
    <t>lys-L</t>
  </si>
  <si>
    <t>C6H15N2O2</t>
  </si>
  <si>
    <t>met-L</t>
  </si>
  <si>
    <t>C5H11NO2S</t>
  </si>
  <si>
    <t>maintenance</t>
  </si>
  <si>
    <t>phe-L</t>
  </si>
  <si>
    <t>C9H11NO2</t>
  </si>
  <si>
    <t>pro-L</t>
  </si>
  <si>
    <t>C5H9NO2</t>
  </si>
  <si>
    <t>ser-L</t>
  </si>
  <si>
    <t>C3H7NO3</t>
  </si>
  <si>
    <t>thr-L</t>
  </si>
  <si>
    <t>C4H9NO3</t>
  </si>
  <si>
    <t>trp-L</t>
  </si>
  <si>
    <t>C11H12N2O2</t>
  </si>
  <si>
    <t>tyr-L</t>
  </si>
  <si>
    <t>C9H11NO3</t>
  </si>
  <si>
    <t>val-L</t>
  </si>
  <si>
    <t>C5H11NO2</t>
  </si>
  <si>
    <t>DNA</t>
  </si>
  <si>
    <t>datp</t>
  </si>
  <si>
    <t>C10H12N5O12P3</t>
  </si>
  <si>
    <t>ppi</t>
  </si>
  <si>
    <t xml:space="preserve"> </t>
  </si>
  <si>
    <t>dctp</t>
  </si>
  <si>
    <t>C9H12N3O13P3</t>
  </si>
  <si>
    <t>dgtp</t>
  </si>
  <si>
    <t>C10H12N5O13P3</t>
  </si>
  <si>
    <t>dttp</t>
  </si>
  <si>
    <t>C10H13N2O14P3</t>
  </si>
  <si>
    <t>NH pg. 98</t>
  </si>
  <si>
    <t>RNA</t>
  </si>
  <si>
    <t>ctp</t>
  </si>
  <si>
    <t>C9H12N3O14P3</t>
  </si>
  <si>
    <t>gtp</t>
  </si>
  <si>
    <t>C10H12N5O14P3</t>
  </si>
  <si>
    <t>utp</t>
  </si>
  <si>
    <t>C9H11N2O15P3</t>
  </si>
  <si>
    <t>atp**</t>
  </si>
  <si>
    <t>NH pg. 4</t>
  </si>
  <si>
    <t>glycogen</t>
  </si>
  <si>
    <t>carbohydrate</t>
  </si>
  <si>
    <t>C6H10O5</t>
  </si>
  <si>
    <t>none</t>
  </si>
  <si>
    <t>Peptidoglycan</t>
  </si>
  <si>
    <t>C95H156N8O28P2</t>
  </si>
  <si>
    <t>NH pg. 4, and NH pg 1041 (essentially all laboratory strains of E. coli K-12 lack O-antigen, a rough phenotype), pg 15 NH in table</t>
  </si>
  <si>
    <t>LPS</t>
  </si>
  <si>
    <t>colipa</t>
  </si>
  <si>
    <t>C176H303N2O100P4</t>
  </si>
  <si>
    <t>NH pg. 4, see 'lipid' worksheet</t>
  </si>
  <si>
    <t>Lipid</t>
  </si>
  <si>
    <t>pe160</t>
  </si>
  <si>
    <t>lipid</t>
  </si>
  <si>
    <t>C37H74N1O8P1</t>
  </si>
  <si>
    <t>pe161</t>
  </si>
  <si>
    <t>C37H70N1O8P1</t>
  </si>
  <si>
    <t>pg160</t>
  </si>
  <si>
    <t>C38H74O10P1</t>
  </si>
  <si>
    <t>pg161</t>
  </si>
  <si>
    <t>C38H70O10P1</t>
  </si>
  <si>
    <t>clpn160</t>
  </si>
  <si>
    <t>C73H140O17P2</t>
  </si>
  <si>
    <t>clpn161</t>
  </si>
  <si>
    <t>C73H132O17P2</t>
  </si>
  <si>
    <t>NH pg. 21, see 'ion' worksheet</t>
  </si>
  <si>
    <t>Inorganic Ions</t>
  </si>
  <si>
    <t>k</t>
  </si>
  <si>
    <t>inorganic ions</t>
  </si>
  <si>
    <t>K</t>
  </si>
  <si>
    <t>nh4</t>
  </si>
  <si>
    <t>H4N</t>
  </si>
  <si>
    <t>mg2</t>
  </si>
  <si>
    <t>ca2</t>
  </si>
  <si>
    <t>Ca</t>
  </si>
  <si>
    <t>fe2</t>
  </si>
  <si>
    <t>Fe</t>
  </si>
  <si>
    <t>cu2</t>
  </si>
  <si>
    <t>Cu</t>
  </si>
  <si>
    <t>cl</t>
  </si>
  <si>
    <t>Cl</t>
  </si>
  <si>
    <t>so4</t>
  </si>
  <si>
    <t>O4S</t>
  </si>
  <si>
    <t>pi**</t>
  </si>
  <si>
    <t>HO4P</t>
  </si>
  <si>
    <t>Soluble Pool</t>
  </si>
  <si>
    <t>ptrc</t>
  </si>
  <si>
    <t>polyamine</t>
  </si>
  <si>
    <t>C4H14N2</t>
  </si>
  <si>
    <t>spmd</t>
  </si>
  <si>
    <t>C7H22N3</t>
  </si>
  <si>
    <t>accoa</t>
  </si>
  <si>
    <t>cofactor</t>
  </si>
  <si>
    <t>C23H34N7O17P3S</t>
  </si>
  <si>
    <t>coa</t>
  </si>
  <si>
    <t>C21H32N7O16P3S</t>
  </si>
  <si>
    <t>succoa</t>
  </si>
  <si>
    <t>C25H35N7O19P3S</t>
  </si>
  <si>
    <t>malcoa</t>
  </si>
  <si>
    <t>C24H33N7O19P3S</t>
  </si>
  <si>
    <t>nad</t>
  </si>
  <si>
    <t>C21H26N7O14P2</t>
  </si>
  <si>
    <t>nadh</t>
  </si>
  <si>
    <t>C21H27N7O14P2</t>
  </si>
  <si>
    <t>nadp</t>
  </si>
  <si>
    <t>C21H25N7O17P3</t>
  </si>
  <si>
    <t>nadph</t>
  </si>
  <si>
    <t>C21H26N7O17P3</t>
  </si>
  <si>
    <t>fad</t>
  </si>
  <si>
    <t>C27H31N9O15P2</t>
  </si>
  <si>
    <t>thf</t>
  </si>
  <si>
    <t>C19H21N7O6</t>
  </si>
  <si>
    <t>mlthf</t>
  </si>
  <si>
    <t>C20H21N7O6</t>
  </si>
  <si>
    <t>5mthf</t>
  </si>
  <si>
    <t>C20H24N7O6</t>
  </si>
  <si>
    <t>thmpp</t>
  </si>
  <si>
    <t>C12H16N4O7P2S</t>
  </si>
  <si>
    <t>q8h2</t>
  </si>
  <si>
    <t>C49H76O4</t>
  </si>
  <si>
    <t>pydx5p</t>
  </si>
  <si>
    <t>C8H8NO6P</t>
  </si>
  <si>
    <t>hemeO</t>
  </si>
  <si>
    <t>C49H56FeN4O5</t>
  </si>
  <si>
    <t>pheme</t>
  </si>
  <si>
    <t>C39H30FeN4O4</t>
  </si>
  <si>
    <t>sheme</t>
  </si>
  <si>
    <t>C42H36FeN4O16</t>
  </si>
  <si>
    <t>gthrd</t>
  </si>
  <si>
    <t>C10H16N3O6S</t>
  </si>
  <si>
    <t>udcpdp</t>
  </si>
  <si>
    <t>C55H89O7P2</t>
  </si>
  <si>
    <t>10fthf</t>
  </si>
  <si>
    <t>C20H21N7O7</t>
  </si>
  <si>
    <t>chor</t>
  </si>
  <si>
    <t>C10H8O6</t>
  </si>
  <si>
    <t>amet</t>
  </si>
  <si>
    <t>C15H23N6O5S</t>
  </si>
  <si>
    <t>ribflv</t>
  </si>
  <si>
    <t>C17H20N4O6</t>
  </si>
  <si>
    <t>maint</t>
  </si>
  <si>
    <t>C10H12N5O13P5</t>
  </si>
  <si>
    <t>h2o**</t>
  </si>
  <si>
    <t>RNA / maint</t>
  </si>
  <si>
    <t>AA difference / maint</t>
  </si>
  <si>
    <t xml:space="preserve">Products </t>
  </si>
  <si>
    <t>adp</t>
  </si>
  <si>
    <t>C10H12N5O10P2</t>
  </si>
  <si>
    <t>h</t>
  </si>
  <si>
    <t>sum of dNTPs</t>
  </si>
  <si>
    <t>ppi**</t>
  </si>
  <si>
    <t>HO7P2</t>
  </si>
  <si>
    <t>sum of NTPs</t>
  </si>
  <si>
    <t>sum of AA</t>
  </si>
  <si>
    <t>NT difference / dNT difference</t>
  </si>
  <si>
    <t>sum of NTPs and dNTPs</t>
  </si>
  <si>
    <t>maintenance / ions</t>
  </si>
  <si>
    <t>Maintenance</t>
  </si>
  <si>
    <t>GAM (biosynthetic + other) =</t>
  </si>
  <si>
    <t>biosynthetic costs =</t>
  </si>
  <si>
    <t>unknown GAM costs =</t>
  </si>
  <si>
    <t>WT BOF</t>
  </si>
  <si>
    <t>Abbreviation</t>
  </si>
  <si>
    <t>Equation</t>
  </si>
  <si>
    <t>Neuro_biomass_650_WT_59p81M</t>
  </si>
  <si>
    <t>[c]: (0.000177) 10fthf+(0.000177) 2dmmql8+(0.000177) 5mthf+(0.000221) accoa+(0.531953) ala-L+(0.000177) amet+(0.306309) arg-L+(0.249625) asn-L+(0.249625) asp-L+(59.9444) atp+(0.00397) ca2+(0.000177) chor+(0.00397) cl+(0.002761) clpn160+(0.005645) clpn161+(0.000132) coa+(0.006444) colipa+(0.102603) ctp+(0.002647) cu2+(0.094836) cys-L+(0.01961) datp+(0.020248) dctp+(0.020248) dgtp+(0.01961) dttp+(0.000177) enter+(0.000177) fad+(0.005955) fe2+(0.005955) fe3+(0.272517) gln-L+(0.272517) glu-L+(0.634419) gly+(0.07401) glycogen+(0.000177) gthrd+(0.165305) gtp+(59.81) h2o+(0.000177) hemeO+(0.098106) his-L+(0.300859) ile-L+(0.148874) k+(0.466549) leu-L+(0.355362) lys-L+(0.000025) malcoa+(0.15915) met-L+(0.006617) mg2+(0.000177) mlthf+(0.000177) mql8+(0.001412) nad+(0.000035) nadh+(0.000088) nadp+(0.000265) nadph+(0.009925) nh4+(0.041416) pe160+(0.084681) pe161+(0.010292) Peptidoglycan+(0.00994) pg160+(0.020323) pg161+(0.191852) phe-L+(0.000177) pheme+(0.003308) pi+(0.228914) pro-L+(0.027803) ptrc+(0.000177) pydx5p+(0.000177) q8h2+(0.000177) ribflv+(0.223464) ser-L+(0.000177) sheme+(0.003308) so4+(0.005758) spmd+(0.000078) succoa+(0.000177) thf+(0.000177) thmpp+(0.262706) thr-L+(0.058864) trp-L+(0.142799) tyr-L+(0.000055) udcpdp+(0.110746) utp+(0.438207) val-L + (1) protein biosynthesis + (1) DNA replication + (1) RNA transcription --&gt; (59.81) adp + (1) Biomass + (0.074010) glycogen (N-1) + (59.81) h + (0.010292) Peptidoglycan polymer (N-1 subunits) + (59.81) pi + (0.5927) ppi</t>
  </si>
  <si>
    <r>
      <rPr>
        <b/>
        <i/>
        <sz val="10"/>
        <rFont val="Arial"/>
        <family val="2"/>
      </rPr>
      <t>N. moscoviensis</t>
    </r>
    <r>
      <rPr>
        <b/>
        <sz val="10"/>
        <rFont val="Arial"/>
        <family val="2"/>
      </rPr>
      <t xml:space="preserve"> WT Biomass Objective Function </t>
    </r>
  </si>
  <si>
    <t>GC content for N. moscoviensis (56.9%)</t>
  </si>
  <si>
    <t>Ubiquinol-8</t>
  </si>
  <si>
    <t>Chorismate</t>
  </si>
  <si>
    <t>5-10-Methylenetetrahydrofolate</t>
  </si>
  <si>
    <t>Glycogen</t>
  </si>
  <si>
    <t>undecaprenyl pyrophosphate</t>
  </si>
  <si>
    <t>Undecaprenyl pyrophosphate</t>
  </si>
  <si>
    <t>Identified from essentiality data (Baba et al):</t>
  </si>
  <si>
    <t>riboflavin</t>
  </si>
  <si>
    <t>riboflavin (flavin nucleotides)</t>
  </si>
  <si>
    <t>protoheme</t>
  </si>
  <si>
    <t>heme</t>
  </si>
  <si>
    <t>quinones</t>
  </si>
  <si>
    <t>Identified by major biosynthtic product (NH text):</t>
  </si>
  <si>
    <t>adocbl</t>
  </si>
  <si>
    <t>vitamin B12</t>
  </si>
  <si>
    <t>vitamin B12 biosynthesis</t>
  </si>
  <si>
    <t>thiamine diphosphate</t>
  </si>
  <si>
    <t>thiamine biosynthesis</t>
  </si>
  <si>
    <t>S-adenosylmethionine</t>
  </si>
  <si>
    <t>S-adenosylmethionine biosynthesis</t>
  </si>
  <si>
    <t>pyridoxal 5-phosphate</t>
  </si>
  <si>
    <t>pyridoxine biosynthesis</t>
  </si>
  <si>
    <t>nicotinamide adenine dinucleotide (pyridine nucleotides)</t>
  </si>
  <si>
    <t>nicotinamide adenine dinucleotide biosynthesis</t>
  </si>
  <si>
    <t>not in network-biosynthetic pathway not sufficiently characterized</t>
  </si>
  <si>
    <t>molybdopterin</t>
  </si>
  <si>
    <t>Mo-molybdopterin cofactor biosynthesis</t>
  </si>
  <si>
    <t>lipoate</t>
  </si>
  <si>
    <t>lipoate biosynthesis</t>
  </si>
  <si>
    <t>glutathione</t>
  </si>
  <si>
    <t>glutathione biosynthesis</t>
  </si>
  <si>
    <t>coenzyme A (pantothenate)</t>
  </si>
  <si>
    <t>coenzyme A biosynthesis</t>
  </si>
  <si>
    <t>chorismate</t>
  </si>
  <si>
    <t>chorismate biosynthesis</t>
  </si>
  <si>
    <t>in network, but can not be synthesized (see supplementary material)</t>
  </si>
  <si>
    <t>biotin</t>
  </si>
  <si>
    <t>biotin biosynthesis</t>
  </si>
  <si>
    <t>folic acid</t>
  </si>
  <si>
    <t>folic acid biosynthesis</t>
  </si>
  <si>
    <t>10-formyltetrahydrofolate</t>
  </si>
  <si>
    <t>10-formyltetrahydrofolate biosynthesis</t>
  </si>
  <si>
    <t>met. considered:</t>
  </si>
  <si>
    <t>major metabolite</t>
  </si>
  <si>
    <t>GO functional category</t>
  </si>
  <si>
    <t>Identified by 'GO cellular process' (http://www.godatabase.org):</t>
  </si>
  <si>
    <r>
      <t xml:space="preserve">Major vitamins, cofactors and prosthetic groups in </t>
    </r>
    <r>
      <rPr>
        <b/>
        <i/>
        <sz val="10"/>
        <rFont val="Arial"/>
        <family val="2"/>
      </rPr>
      <t>E. coli</t>
    </r>
  </si>
  <si>
    <t>NH2 - pg.8</t>
  </si>
  <si>
    <t>Average Dry Mass (gDW/cell)</t>
  </si>
  <si>
    <t>Average Wet Mass (gWW/cell)</t>
  </si>
  <si>
    <t>CCDB</t>
  </si>
  <si>
    <t>L/gDW</t>
  </si>
  <si>
    <t>Avearge Cell Aqueous Volume (L/cell)</t>
  </si>
  <si>
    <t>Avogadro's number</t>
  </si>
  <si>
    <t>Value</t>
  </si>
  <si>
    <t>Cell Property</t>
  </si>
  <si>
    <t>Total</t>
  </si>
  <si>
    <t>NH pg. 1028 - approximation from amount of lipid I and II in soluble pool</t>
  </si>
  <si>
    <t>NH pg. 721</t>
  </si>
  <si>
    <t>NH pg. 692 - average of values for different growth conditions</t>
  </si>
  <si>
    <t>Vitamins and cofactors</t>
  </si>
  <si>
    <t>NH2 - pg. 14</t>
  </si>
  <si>
    <r>
      <t xml:space="preserve">Baba T, Ara T, Hasegawa M, Takai Y, Okumura Y, Baba M, Datsenko KA, Tomita M, Wanner BL, Mori H (2006) Construction of </t>
    </r>
    <r>
      <rPr>
        <i/>
        <sz val="10"/>
        <rFont val="Arial"/>
        <family val="2"/>
      </rPr>
      <t>Escherichia coli</t>
    </r>
    <r>
      <rPr>
        <sz val="10"/>
        <rFont val="Arial"/>
        <family val="2"/>
      </rPr>
      <t xml:space="preserve"> K-12 in-frame, single-gene knockout mutants: the Keio collection. </t>
    </r>
    <r>
      <rPr>
        <i/>
        <sz val="10"/>
        <rFont val="Arial"/>
        <family val="2"/>
      </rPr>
      <t>Mol Syst Biol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2:</t>
    </r>
    <r>
      <rPr>
        <sz val="10"/>
        <rFont val="Arial"/>
        <family val="2"/>
      </rPr>
      <t xml:space="preserve"> 2006.0008.</t>
    </r>
  </si>
  <si>
    <t>Baba et al</t>
  </si>
  <si>
    <t>CyberCell Database (http://redpoll.pharmacy.ualberta.ca/CCDB/)</t>
  </si>
  <si>
    <t>Polyamines</t>
  </si>
  <si>
    <t>NH2</t>
  </si>
  <si>
    <t>g/mol</t>
  </si>
  <si>
    <t>abbrev.</t>
  </si>
  <si>
    <t>mg / gDW</t>
  </si>
  <si>
    <t>mmol/L</t>
  </si>
  <si>
    <t>molecules/cell</t>
  </si>
  <si>
    <t>Neidhardt FC, Curtiss R (1996) Escherichia coli and Salmonella : cellular and molecular biology. ASM Press, Washington, D.C.</t>
  </si>
  <si>
    <t>References</t>
  </si>
  <si>
    <r>
      <t xml:space="preserve">83.57% of </t>
    </r>
    <r>
      <rPr>
        <i/>
        <sz val="10"/>
        <rFont val="Arial"/>
        <family val="2"/>
      </rPr>
      <t>E. coli</t>
    </r>
  </si>
  <si>
    <t>total</t>
  </si>
  <si>
    <t>assumed approx same as phosphate</t>
  </si>
  <si>
    <t>NH2 - pg. 21</t>
  </si>
  <si>
    <t>assumed to be second most abundant cation (pg 1091 NH)</t>
  </si>
  <si>
    <t> 1,700,000 (4 mM)</t>
  </si>
  <si>
    <t xml:space="preserve"> Number of Cu ions </t>
  </si>
  <si>
    <t> 2,000,000 (5 mM)</t>
  </si>
  <si>
    <t xml:space="preserve"> Number of PO4 ions </t>
  </si>
  <si>
    <t>na</t>
  </si>
  <si>
    <t xml:space="preserve"> Number of Na ions </t>
  </si>
  <si>
    <t> 2,300,000 (6 mM)</t>
  </si>
  <si>
    <t xml:space="preserve"> Number of Ca ions </t>
  </si>
  <si>
    <t> 2,400,000 (6 mM)</t>
  </si>
  <si>
    <t xml:space="preserve"> Number of Cl ions </t>
  </si>
  <si>
    <t> 4,000,000 (10 mM)</t>
  </si>
  <si>
    <t xml:space="preserve"> Number of Mg ions </t>
  </si>
  <si>
    <t> 7,000,000 (18 mM)</t>
  </si>
  <si>
    <t xml:space="preserve"> Number of Fe ions </t>
  </si>
  <si>
    <t> 90,000,000 (200-250 mM)</t>
  </si>
  <si>
    <t xml:space="preserve"> Number of K ions </t>
  </si>
  <si>
    <t>molar fraction</t>
  </si>
  <si>
    <t>species</t>
  </si>
  <si>
    <t>concentration (mM)</t>
  </si>
  <si>
    <t>Concentration (CCDB)</t>
  </si>
  <si>
    <t>Type</t>
  </si>
  <si>
    <t>total:</t>
  </si>
  <si>
    <t>clpn</t>
  </si>
  <si>
    <t>pg</t>
  </si>
  <si>
    <t>pe</t>
  </si>
  <si>
    <t>acyl-chain length abbrev.</t>
  </si>
  <si>
    <t>16:1</t>
  </si>
  <si>
    <t>16:0</t>
  </si>
  <si>
    <t>mol fraction</t>
  </si>
  <si>
    <t>acyl chain length composition</t>
  </si>
  <si>
    <t>mol fraction:</t>
  </si>
  <si>
    <t>cardiolipin (clpn)</t>
  </si>
  <si>
    <t>-glycerol (pg)</t>
  </si>
  <si>
    <t>-ethanolamine (pe)</t>
  </si>
  <si>
    <t>lipid composition:</t>
  </si>
  <si>
    <t>12:0</t>
  </si>
  <si>
    <t>14:0</t>
  </si>
  <si>
    <t>15:0</t>
  </si>
  <si>
    <t>16:0 iso</t>
  </si>
  <si>
    <t>16:1 cis 7</t>
  </si>
  <si>
    <t>16:1 cis 9</t>
  </si>
  <si>
    <t>16:1 cis 11</t>
  </si>
  <si>
    <t>16:0 11methyl</t>
  </si>
  <si>
    <t>16:0 3OH</t>
  </si>
  <si>
    <t>17:0</t>
  </si>
  <si>
    <t>18:1 cis 9</t>
  </si>
  <si>
    <t>18:1 cis 11</t>
  </si>
  <si>
    <t>18:0</t>
  </si>
  <si>
    <t>Fatty Acid</t>
  </si>
  <si>
    <t>Lipski 2001</t>
  </si>
  <si>
    <t>Lipski A, Spieck E, Makolla A, Altendorf K (2001) Fatty Acid Profiles of Nitrite-oxidizing Bacteria Reflect their Phylogenetic Heterogeneity. System. Appl. Microbiol. 24, 377–384</t>
  </si>
  <si>
    <r>
      <t>ECL 15.722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</si>
  <si>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2"/>
        <color theme="1"/>
        <rFont val="Calibri (Body)"/>
      </rPr>
      <t xml:space="preserve">a </t>
    </r>
    <r>
      <rPr>
        <sz val="12"/>
        <color theme="1"/>
        <rFont val="Calibri"/>
        <family val="2"/>
        <scheme val="minor"/>
      </rPr>
      <t>unknown fatty acid with an equivalent chain length (ECL) of 15.722; mass spectrum indicated an octadecadienol</t>
    </r>
  </si>
  <si>
    <t>Fatty Acid Profile Nitrospira moscoviensis M1 (from Lipski 2001)</t>
  </si>
  <si>
    <t>11-methyl hexadecanoic acid</t>
  </si>
  <si>
    <t>Name</t>
  </si>
  <si>
    <t>Formula</t>
  </si>
  <si>
    <t>C17H34O2</t>
  </si>
  <si>
    <t>hexadecanoic acid</t>
  </si>
  <si>
    <t>C16H32O2</t>
  </si>
  <si>
    <t>11-Hexadecenoic Acid</t>
  </si>
  <si>
    <t>C16H30O2</t>
  </si>
  <si>
    <t>cis-9-Hexadecenoic acid</t>
  </si>
  <si>
    <t>cis-7-Hexadecenoic Acid</t>
  </si>
  <si>
    <t>MW</t>
  </si>
  <si>
    <t>C18H34O</t>
  </si>
  <si>
    <t>Octadecadienol</t>
  </si>
  <si>
    <t>Isohexadecanoic acid</t>
  </si>
  <si>
    <t>C15H30O2</t>
  </si>
  <si>
    <t>Tetradecanoic acid</t>
  </si>
  <si>
    <t>C14H28O2</t>
  </si>
  <si>
    <t>Dodecanoic acid</t>
  </si>
  <si>
    <t>C12H24O2</t>
  </si>
  <si>
    <t>Pentadecanoic acid</t>
  </si>
  <si>
    <t>3-Hydroxyhexadecanoic acid</t>
  </si>
  <si>
    <t xml:space="preserve">	C16H32O3</t>
  </si>
  <si>
    <t>Heptadecanoic acid</t>
  </si>
  <si>
    <t>cis-9-Octadecenoic acid</t>
  </si>
  <si>
    <t>C18H34O2</t>
  </si>
  <si>
    <t>cis-11-Octadecenoic acid</t>
  </si>
  <si>
    <t>Octadecanoic acid</t>
  </si>
  <si>
    <t>C18H36O2</t>
  </si>
  <si>
    <t>rel mol</t>
  </si>
  <si>
    <r>
      <t>exp autotrophic 
growth</t>
    </r>
    <r>
      <rPr>
        <b/>
        <vertAlign val="superscript"/>
        <sz val="10"/>
        <rFont val="Arial"/>
        <family val="2"/>
      </rPr>
      <t>b</t>
    </r>
  </si>
  <si>
    <r>
      <t>start
autotrophic 
growth</t>
    </r>
    <r>
      <rPr>
        <b/>
        <vertAlign val="superscript"/>
        <sz val="10"/>
        <rFont val="Arial"/>
        <family val="2"/>
      </rPr>
      <t>b</t>
    </r>
  </si>
  <si>
    <r>
      <t>exp
mixotrophic 
growth</t>
    </r>
    <r>
      <rPr>
        <b/>
        <vertAlign val="superscript"/>
        <sz val="10"/>
        <rFont val="Arial"/>
        <family val="2"/>
      </rPr>
      <t>b</t>
    </r>
  </si>
  <si>
    <t>Simplifed Fatty Acid Profile</t>
  </si>
  <si>
    <t>Length composition</t>
  </si>
  <si>
    <t>mol fraction
exp autotrophic</t>
  </si>
  <si>
    <t>Composition</t>
  </si>
  <si>
    <t>160m</t>
  </si>
  <si>
    <r>
      <rPr>
        <vertAlign val="superscript"/>
        <sz val="12"/>
        <rFont val="Calibri"/>
        <family val="2"/>
        <scheme val="minor"/>
      </rPr>
      <t>b</t>
    </r>
    <r>
      <rPr>
        <sz val="12"/>
        <rFont val="Calibri"/>
        <family val="2"/>
        <scheme val="minor"/>
      </rPr>
      <t xml:space="preserve"> all values are relative mass fractions</t>
    </r>
  </si>
  <si>
    <t>phosphatidylethanolamine dihexadecanoyl</t>
  </si>
  <si>
    <t>phosphatidylethanolamine dihexadec-9enoyl</t>
  </si>
  <si>
    <t>cardiolipin tetrahexadecanoyl</t>
  </si>
  <si>
    <t>cardiolipin tetrahexadec-9-enoyl</t>
  </si>
  <si>
    <t>Phosphatidylglycerol dihexadecanoyl</t>
  </si>
  <si>
    <t>Phosphatidylglycerol dihexadec-9-enoyl</t>
  </si>
  <si>
    <t>Note: 160m included in 160 as pathway is unknown.</t>
  </si>
  <si>
    <t>Amino Acid</t>
  </si>
  <si>
    <t>Mass 
(umol/mgDW)</t>
  </si>
  <si>
    <t>Std Dev
(umol/mgDW)</t>
  </si>
  <si>
    <t>Ala</t>
  </si>
  <si>
    <t>Arg</t>
  </si>
  <si>
    <t>Asp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</si>
  <si>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</si>
  <si>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</si>
  <si>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</si>
  <si>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</si>
  <si>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</si>
  <si>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</si>
  <si>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</si>
  <si>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</si>
  <si>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</si>
  <si>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</si>
  <si>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</si>
  <si>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Tyr</t>
  </si>
  <si>
    <t>n.d.</t>
  </si>
  <si>
    <t>Val</t>
  </si>
  <si>
    <t>composition 
(molar fraction)</t>
  </si>
  <si>
    <t>mmol/gDW 
(Calc.)</t>
  </si>
  <si>
    <t>E.coli biomass AA composition (Feist 2011)</t>
  </si>
  <si>
    <r>
      <rPr>
        <b/>
        <i/>
        <sz val="12"/>
        <color theme="1"/>
        <rFont val="Calibri"/>
        <family val="2"/>
        <scheme val="minor"/>
      </rPr>
      <t>N. moscoviensis</t>
    </r>
    <r>
      <rPr>
        <b/>
        <sz val="12"/>
        <color theme="1"/>
        <rFont val="Calibri"/>
        <family val="2"/>
        <scheme val="minor"/>
      </rPr>
      <t xml:space="preserve"> AA composition (model)</t>
    </r>
  </si>
  <si>
    <t>Measured N. moscoviensis biomass amino acid composition</t>
  </si>
  <si>
    <t>Note: mass values for asn, cys, and trp not measured and assumed from e. coli</t>
  </si>
  <si>
    <t>NH pg. 96, see "protein' worksheet</t>
  </si>
  <si>
    <t>glycogen (total carbs - pg - lps)</t>
  </si>
  <si>
    <t>glycogen(n-1)</t>
  </si>
  <si>
    <t>{'charge': -0.3240243926954175, 'C': -40.73926468946438, 'H': -68.5434900971776, 'N': -6.643623440038033, 'O': -15.984401850020602, 'P': -0.38272421441167837, 'S': -0.27978413451085227, 'Ca': -0.00396998052078492, 'Cl': -0.00396998052078492, 'Cu': -0.00264665368052328, 'Fe': -0.012263058362354761, 'K': -0.148874269529434, 'Mg': -0.0066166342013082}</t>
  </si>
  <si>
    <t>Metabolite</t>
  </si>
  <si>
    <t>mol</t>
  </si>
  <si>
    <t>charge</t>
  </si>
  <si>
    <t xml:space="preserve"> C</t>
  </si>
  <si>
    <t xml:space="preserve"> H</t>
  </si>
  <si>
    <t xml:space="preserve"> N</t>
  </si>
  <si>
    <t xml:space="preserve"> O</t>
  </si>
  <si>
    <t xml:space="preserve"> P</t>
  </si>
  <si>
    <t xml:space="preserve"> S</t>
  </si>
  <si>
    <t xml:space="preserve"> Ca</t>
  </si>
  <si>
    <t xml:space="preserve"> Cl</t>
  </si>
  <si>
    <t xml:space="preserve"> Cu</t>
  </si>
  <si>
    <t xml:space="preserve"> Fe</t>
  </si>
  <si>
    <t xml:space="preserve"> K</t>
  </si>
  <si>
    <t xml:space="preserve"> Mg</t>
  </si>
  <si>
    <t>mg</t>
  </si>
  <si>
    <t>biomassNsp_wt_c0</t>
  </si>
  <si>
    <t>Mass balance around biomass equation</t>
  </si>
  <si>
    <t>C4H4N2O4</t>
  </si>
  <si>
    <t>dialurate</t>
  </si>
  <si>
    <t>cpd40000_e0</t>
  </si>
  <si>
    <t>Dialurate</t>
  </si>
  <si>
    <t>cpd40000_c0</t>
  </si>
  <si>
    <t>null</t>
  </si>
  <si>
    <t>cpd17043_c0</t>
  </si>
  <si>
    <t>cpd17042_c0</t>
  </si>
  <si>
    <t>Protein biosynthesis</t>
  </si>
  <si>
    <t>cpd17041_c0</t>
  </si>
  <si>
    <t>C14H13O9</t>
  </si>
  <si>
    <t>2-Succinyl-5-enolpyruvyl-6-hydroxy-3-cyclohexene-1-carboxylate</t>
  </si>
  <si>
    <t>cpd16335_c0</t>
  </si>
  <si>
    <t>C40H63N8O21R</t>
  </si>
  <si>
    <t>Peptidoglycan polymer (n-1 subunits)</t>
  </si>
  <si>
    <t>cpd15666_c0</t>
  </si>
  <si>
    <t>C80H125N16O42R</t>
  </si>
  <si>
    <t>cpd15665_c0</t>
  </si>
  <si>
    <t>cpd15561_c0</t>
  </si>
  <si>
    <t>C49H74O4</t>
  </si>
  <si>
    <t>Ubiquinone-8</t>
  </si>
  <si>
    <t>cpd15560_c0</t>
  </si>
  <si>
    <t>C42H76NO10P</t>
  </si>
  <si>
    <t>phosphatidylserine dioctadec-11-enoyl</t>
  </si>
  <si>
    <t>cpd15558_c0</t>
  </si>
  <si>
    <t>C42H80NO10P</t>
  </si>
  <si>
    <t>phosphatidylserine dioctadecanoyl</t>
  </si>
  <si>
    <t>cpd15557_c0</t>
  </si>
  <si>
    <t>C38H68NO10P</t>
  </si>
  <si>
    <t>phosphatidylserine dihexadec-9-enoyl</t>
  </si>
  <si>
    <t>cpd15556_c0</t>
  </si>
  <si>
    <t>C38H72NO10P</t>
  </si>
  <si>
    <t>phosphatidylserine dihexadecanoyl</t>
  </si>
  <si>
    <t>cpd15555_c0</t>
  </si>
  <si>
    <t>C34H60NO10P</t>
  </si>
  <si>
    <t>phosphatidylserine ditetradec-7-enoyl</t>
  </si>
  <si>
    <t>cpd15554_c0</t>
  </si>
  <si>
    <t>C34H64NO10P</t>
  </si>
  <si>
    <t>phosphatidylserine ditetradecanoyl</t>
  </si>
  <si>
    <t>cpd15553_c0</t>
  </si>
  <si>
    <t>C30H56NO10P</t>
  </si>
  <si>
    <t>phosphatidylserine didodecanoyl</t>
  </si>
  <si>
    <t>cpd15552_c0</t>
  </si>
  <si>
    <t>C131H230N2O63P4</t>
  </si>
  <si>
    <t>phospho-heptosyl-phospho-heptosyl-heptosyl-kdo2-lipidA</t>
  </si>
  <si>
    <t>cpd15550_c0</t>
  </si>
  <si>
    <t>C124H219N2O54P3</t>
  </si>
  <si>
    <t>phospho-heptosyl-heptosyl-kdo2-lipidA</t>
  </si>
  <si>
    <t>cpd15549_c0</t>
  </si>
  <si>
    <t>C42H78O13P2</t>
  </si>
  <si>
    <t>Phosphatidylglycerophosphate dioctadec-11-enoyl</t>
  </si>
  <si>
    <t>cpd15548_c0</t>
  </si>
  <si>
    <t>C42H82O13P2</t>
  </si>
  <si>
    <t>Phosphatidylglycerophosphate dioctadecanoyl</t>
  </si>
  <si>
    <t>cpd15547_c0</t>
  </si>
  <si>
    <t>C38H70O13P2</t>
  </si>
  <si>
    <t>Phosphatidylglycerophosphate dihexadec-9-enoyl</t>
  </si>
  <si>
    <t>cpd15546_c0</t>
  </si>
  <si>
    <t>C38H74O13P2</t>
  </si>
  <si>
    <t>Phosphatidylglycerophosphate dihexadecanoyl</t>
  </si>
  <si>
    <t>cpd15545_c0</t>
  </si>
  <si>
    <t>C34H62O13P2</t>
  </si>
  <si>
    <t>Phosphatidylglycerophosphate ditetradec-7-enoyl</t>
  </si>
  <si>
    <t>cpd15544_c0</t>
  </si>
  <si>
    <t>C34H66O13P2</t>
  </si>
  <si>
    <t>Phosphatidylglycerophosphate ditetradecanoyl</t>
  </si>
  <si>
    <t>cpd15543_c0</t>
  </si>
  <si>
    <t>C30H58O13P2</t>
  </si>
  <si>
    <t>Phosphatidylglycerophosphate didodecanoyl</t>
  </si>
  <si>
    <t>cpd15542_c0</t>
  </si>
  <si>
    <t>C42H78O10P</t>
  </si>
  <si>
    <t>Phosphatidylglycerol dioctadec-11-enoyl</t>
  </si>
  <si>
    <t>cpd15541_c0</t>
  </si>
  <si>
    <t>C42H82O10P</t>
  </si>
  <si>
    <t>cpd15540_c0</t>
  </si>
  <si>
    <t>C38H70O10P</t>
  </si>
  <si>
    <t>cpd15539_c0</t>
  </si>
  <si>
    <t>C38H74O10P</t>
  </si>
  <si>
    <t>cpd15538_c0</t>
  </si>
  <si>
    <t>C34H62O10P</t>
  </si>
  <si>
    <t>Phosphatidylglycerol ditetradec-7-enoyl</t>
  </si>
  <si>
    <t>cpd15537_c0</t>
  </si>
  <si>
    <t>C34H66O10P</t>
  </si>
  <si>
    <t>Phosphatidylglycerol ditetradecanoyl</t>
  </si>
  <si>
    <t>cpd15536_c0</t>
  </si>
  <si>
    <t>C30H58O10P</t>
  </si>
  <si>
    <t>Phosphatidylglycerol didodecanoyl</t>
  </si>
  <si>
    <t>cpd15535_c0</t>
  </si>
  <si>
    <t>C41H78NO8P</t>
  </si>
  <si>
    <t>phosphatidylethanolamine dioctadec-11-enoyl</t>
  </si>
  <si>
    <t>cpd15534_c0</t>
  </si>
  <si>
    <t>C41H82NO8P</t>
  </si>
  <si>
    <t>cpd15533_c0</t>
  </si>
  <si>
    <t>C37H70NO8P</t>
  </si>
  <si>
    <t>cpd15532_c0</t>
  </si>
  <si>
    <t>C37H74NO8P</t>
  </si>
  <si>
    <t>cpd15531_c0</t>
  </si>
  <si>
    <t>C33H62NO8P</t>
  </si>
  <si>
    <t>phosphatidylethanolamine ditetradec-7-enoyl</t>
  </si>
  <si>
    <t>cpd15530_c0</t>
  </si>
  <si>
    <t>C33H66NO8P</t>
  </si>
  <si>
    <t>phosphatidylethanolamine ditetradecanoyl</t>
  </si>
  <si>
    <t>cpd15529_c0</t>
  </si>
  <si>
    <t>C29H58NO8P</t>
  </si>
  <si>
    <t>phosphatidylethanolamine didodecanoyl</t>
  </si>
  <si>
    <t>cpd15528_c0</t>
  </si>
  <si>
    <t>C39H72O8P</t>
  </si>
  <si>
    <t>1,2-dioctadec-11-enoyl-sn-glycerol 3-phosphate</t>
  </si>
  <si>
    <t>cpd15527_c0</t>
  </si>
  <si>
    <t>C39H76O8P</t>
  </si>
  <si>
    <t>1,2-dioctadecanoyl-sn-glycerol 3-phosphate</t>
  </si>
  <si>
    <t>cpd15526_c0</t>
  </si>
  <si>
    <t>C35H64O8P</t>
  </si>
  <si>
    <t>1,2-dihexadec-9-enoyl-sn-glycerol 3-phosphate</t>
  </si>
  <si>
    <t>cpd15525_c0</t>
  </si>
  <si>
    <t>C35H68O8P</t>
  </si>
  <si>
    <t>1,2-dihexadecanoyl-sn-glycerol 3-phosphate</t>
  </si>
  <si>
    <t>cpd15524_c0</t>
  </si>
  <si>
    <t>C31H56O8P</t>
  </si>
  <si>
    <t>1,2-ditetradec-7-enoyl-sn-glycerol 3-phosphate</t>
  </si>
  <si>
    <t>cpd15523_c0</t>
  </si>
  <si>
    <t>C31H60O8P</t>
  </si>
  <si>
    <t>1,2-ditetradecanoyl-sn-glycerol 3-phosphate</t>
  </si>
  <si>
    <t>cpd15522_c0</t>
  </si>
  <si>
    <t>C27H52O8P</t>
  </si>
  <si>
    <t>1,2-didodecanoyl-sn-glycerol 3-phosphate</t>
  </si>
  <si>
    <t>cpd15521_c0</t>
  </si>
  <si>
    <t>C51H72O2</t>
  </si>
  <si>
    <t>Menaquinone 8</t>
  </si>
  <si>
    <t>cpd15500_c0</t>
  </si>
  <si>
    <t>C51H74O2</t>
  </si>
  <si>
    <t>Menaquinol 8</t>
  </si>
  <si>
    <t>cpd15499_c0</t>
  </si>
  <si>
    <t>C30H52O26</t>
  </si>
  <si>
    <t>Maltopentaose</t>
  </si>
  <si>
    <t>cpd15495_c0</t>
  </si>
  <si>
    <t>C42H72O36</t>
  </si>
  <si>
    <t>Maltoheptaose</t>
  </si>
  <si>
    <t>cpd15494_c0</t>
  </si>
  <si>
    <t>C139H241N2O70P4</t>
  </si>
  <si>
    <t>kdo-phospho-heptosyl-phospho-heptosyl-heptosyl-kdo2-lipidA</t>
  </si>
  <si>
    <t>cpd15492_c0</t>
  </si>
  <si>
    <t>C145H255N2O74P4</t>
  </si>
  <si>
    <t>inner core oligosaccharide lipid A</t>
  </si>
  <si>
    <t>cpd15489_c0</t>
  </si>
  <si>
    <t>C131H231N2O60P3</t>
  </si>
  <si>
    <t>heptosyl-phospho-heptosyl-heptosyl-kdo2-lipidA</t>
  </si>
  <si>
    <t>cpd15488_c0</t>
  </si>
  <si>
    <t>C117H211N2O45P2</t>
  </si>
  <si>
    <t>heptosyl-kdo2-lipidA</t>
  </si>
  <si>
    <t>cpd15485_c0</t>
  </si>
  <si>
    <t>C124H223N2O51P2</t>
  </si>
  <si>
    <t>heptosyl-heptosyl-kdo2-lipidA</t>
  </si>
  <si>
    <t>cpd15484_c0</t>
  </si>
  <si>
    <t>C151H261N2O79P4</t>
  </si>
  <si>
    <t>glucosyl-inner core oligosaccharide lipid A</t>
  </si>
  <si>
    <t>cpd15479_c0</t>
  </si>
  <si>
    <t>C169H291N2O94P4</t>
  </si>
  <si>
    <t>glucosyl-glucosyl-galactosyl-glucosyl-inner core oligosaccharide lipid A</t>
  </si>
  <si>
    <t>cpd15477_c0</t>
  </si>
  <si>
    <t>C163H281N2O89P4</t>
  </si>
  <si>
    <t>glucosyl-galactosyl-glucosyl-inner core oligosaccharide lipid A</t>
  </si>
  <si>
    <t>cpd15475_c0</t>
  </si>
  <si>
    <t>C157H271N2O84P4</t>
  </si>
  <si>
    <t>galactosyl-glucosyl-inner core oligosaccharide lipid A</t>
  </si>
  <si>
    <t>cpd15469_c0</t>
  </si>
  <si>
    <t>C44H82O10P</t>
  </si>
  <si>
    <t>cpd15436_c0</t>
  </si>
  <si>
    <t>C40H74O10P</t>
  </si>
  <si>
    <t>cyclopropane phosphatidylglycerol dihexadec-9,10-cyclo-anoyl</t>
  </si>
  <si>
    <t>cpd15435_c0</t>
  </si>
  <si>
    <t>C43H81NO8P</t>
  </si>
  <si>
    <t>cpd15434_c0</t>
  </si>
  <si>
    <t>C39H73NO8P</t>
  </si>
  <si>
    <t>cyclopropane phosphatidylethanolamine dihexadec-9,10-cyclo-anoyl</t>
  </si>
  <si>
    <t>cpd15433_c0</t>
  </si>
  <si>
    <t>cpd15432_c0</t>
  </si>
  <si>
    <t>C81H148O17P2</t>
  </si>
  <si>
    <t>cardiolipin tetraoctadec-11-enoyl</t>
  </si>
  <si>
    <t>cpd15431_c0</t>
  </si>
  <si>
    <t>C81H156O17P2</t>
  </si>
  <si>
    <t>cpd15430_c0</t>
  </si>
  <si>
    <t>cpd15429_c0</t>
  </si>
  <si>
    <t>cpd15428_c0</t>
  </si>
  <si>
    <t>C65H116O17P2</t>
  </si>
  <si>
    <t>cardiolipin tetratetradec-7-enoyl</t>
  </si>
  <si>
    <t>cpd15427_c0</t>
  </si>
  <si>
    <t>C65H124O17P2</t>
  </si>
  <si>
    <t>cardiolipin tetratetradecanoyl</t>
  </si>
  <si>
    <t>cpd15426_c0</t>
  </si>
  <si>
    <t>C57H108O17P2</t>
  </si>
  <si>
    <t>cardiolipin tetradodecanoyl</t>
  </si>
  <si>
    <t>cpd15425_c0</t>
  </si>
  <si>
    <t>C40H71N3O15P2</t>
  </si>
  <si>
    <t>CDP-1,2-ditetradecanoylglycerol</t>
  </si>
  <si>
    <t>cpd15423_c0</t>
  </si>
  <si>
    <t>C40H67N3O15P2</t>
  </si>
  <si>
    <t>CDP-1,2-ditetradec-7-enoylglycerol</t>
  </si>
  <si>
    <t>cpd15422_c0</t>
  </si>
  <si>
    <t>C48H87N3O15P2</t>
  </si>
  <si>
    <t>CDP-1,2-dioctadecanoylglycerol</t>
  </si>
  <si>
    <t>cpd15421_c0</t>
  </si>
  <si>
    <t>C48H83N3O15P2</t>
  </si>
  <si>
    <t>CDP-1,2-dioctadec-11-enoylglycerol</t>
  </si>
  <si>
    <t>cpd15420_c0</t>
  </si>
  <si>
    <t>C44H79N3O15P2</t>
  </si>
  <si>
    <t>CDP-1,2-dihexadecanoylglycerol</t>
  </si>
  <si>
    <t>cpd15419_c0</t>
  </si>
  <si>
    <t>C44H75N3O15P2</t>
  </si>
  <si>
    <t>CDP-1,2-dihexadec-9-enoylglycerol</t>
  </si>
  <si>
    <t>cpd15418_c0</t>
  </si>
  <si>
    <t>C36H63N3O15P2</t>
  </si>
  <si>
    <t>CDP-1,2-didodecanoylglycerol</t>
  </si>
  <si>
    <t>cpd15417_c0</t>
  </si>
  <si>
    <t>C7H8O2</t>
  </si>
  <si>
    <t>4-Hydroxy-benzylalcohol</t>
  </si>
  <si>
    <t>cpd15378_e0</t>
  </si>
  <si>
    <t>cpd15378_c0</t>
  </si>
  <si>
    <t>C17H33O7P</t>
  </si>
  <si>
    <t>1-tetradecanoyl-sn-glycerol 3-phosphate</t>
  </si>
  <si>
    <t>cpd15331_c0</t>
  </si>
  <si>
    <t>C17H32O7P</t>
  </si>
  <si>
    <t>1-tetradec-7-enoyl-sn-glycerol 3-phosphate</t>
  </si>
  <si>
    <t>cpd15330_c0</t>
  </si>
  <si>
    <t>C21H41O7P</t>
  </si>
  <si>
    <t>1-octadecanoyl-sn-glycerol 3-phosphate</t>
  </si>
  <si>
    <t>cpd15329_c0</t>
  </si>
  <si>
    <t>C21H40O7P</t>
  </si>
  <si>
    <t>1-octadec-11-enoyl-sn-glycerol 3-phosphate</t>
  </si>
  <si>
    <t>cpd15328_c0</t>
  </si>
  <si>
    <t>C19H38O7P</t>
  </si>
  <si>
    <t>1-hexadecanoyl-sn-glycerol 3-phosphate</t>
  </si>
  <si>
    <t>cpd15327_c0</t>
  </si>
  <si>
    <t>C19H36O7P</t>
  </si>
  <si>
    <t>1-hexadec-9-enoyl-sn-glycerol 3-phosphate</t>
  </si>
  <si>
    <t>cpd15326_c0</t>
  </si>
  <si>
    <t>C15H29O7P</t>
  </si>
  <si>
    <t>1-dodecanoyl-sn-glycerol 3-phosphate</t>
  </si>
  <si>
    <t>cpd15325_c0</t>
  </si>
  <si>
    <t>C24H42O21</t>
  </si>
  <si>
    <t>cpd15302_c0</t>
  </si>
  <si>
    <t>C14H25O2</t>
  </si>
  <si>
    <t>tetradecenoate</t>
  </si>
  <si>
    <t>cpd15298_c0</t>
  </si>
  <si>
    <t>C25H45N2O8PRS</t>
  </si>
  <si>
    <t>Tetradecenoyl-ACP</t>
  </si>
  <si>
    <t>cpd15294_c0</t>
  </si>
  <si>
    <t>C27H51N2O8PRS</t>
  </si>
  <si>
    <t>Palmitoyl-ACP</t>
  </si>
  <si>
    <t>cpd15277_c0</t>
  </si>
  <si>
    <t>C29H55N2O8PRS</t>
  </si>
  <si>
    <t>Octadecanoyl-ACP</t>
  </si>
  <si>
    <t>cpd15268_c0</t>
  </si>
  <si>
    <t>C27H49N2O8PRS</t>
  </si>
  <si>
    <t>Hexadecenoyl-ACP</t>
  </si>
  <si>
    <t>cpd15239_c0</t>
  </si>
  <si>
    <t>C16H29O2</t>
  </si>
  <si>
    <t>hexadecenoate</t>
  </si>
  <si>
    <t>cpd15237_c0</t>
  </si>
  <si>
    <t>C43H44CoN4O16</t>
  </si>
  <si>
    <t>Cobalt-precorrin 5B</t>
  </si>
  <si>
    <t>cpd14960_c0</t>
  </si>
  <si>
    <t>C4H6N2O2S2R2</t>
  </si>
  <si>
    <t>C15812</t>
  </si>
  <si>
    <t>cpd14548_e0</t>
  </si>
  <si>
    <t>cpd14548_c0</t>
  </si>
  <si>
    <t>C4H6N2O2SR2</t>
  </si>
  <si>
    <t>C15811</t>
  </si>
  <si>
    <t>cpd14547_e0</t>
  </si>
  <si>
    <t>cpd14547_c0</t>
  </si>
  <si>
    <t>C17H27N5O4R2S</t>
  </si>
  <si>
    <t>Holo-[carboxylase]</t>
  </si>
  <si>
    <t>cpd12848_c0</t>
  </si>
  <si>
    <t>C30H33N9O13</t>
  </si>
  <si>
    <t>10-Formyl-THF-polyglutamate</t>
  </si>
  <si>
    <t>cpd12796_c0</t>
  </si>
  <si>
    <t>C18H26N5O6R2S</t>
  </si>
  <si>
    <t>Carboxybiotin-carboxyl-carrier protein</t>
  </si>
  <si>
    <t>cpd12543_c0</t>
  </si>
  <si>
    <t>HOR</t>
  </si>
  <si>
    <t>cpd12370_c0</t>
  </si>
  <si>
    <t>C15H19N6O6R</t>
  </si>
  <si>
    <t>L-Glutamyl-tRNA-Glu</t>
  </si>
  <si>
    <t>cpd12227_c0</t>
  </si>
  <si>
    <t>CH3RS2</t>
  </si>
  <si>
    <t>Dihydrolipolprotein</t>
  </si>
  <si>
    <t>cpd12225_c0</t>
  </si>
  <si>
    <t>Ferrocytochrome c3</t>
  </si>
  <si>
    <t>cpd12159_c0</t>
  </si>
  <si>
    <t>Ferricytochrome c3</t>
  </si>
  <si>
    <t>cpd12157_c0</t>
  </si>
  <si>
    <t>CHRS2</t>
  </si>
  <si>
    <t>Lipoylprotein</t>
  </si>
  <si>
    <t>cpd12005_c0</t>
  </si>
  <si>
    <t>C10H12N5O3R</t>
  </si>
  <si>
    <t>tRNA-Glu</t>
  </si>
  <si>
    <t>cpd11912_c0</t>
  </si>
  <si>
    <t>C2H7NRS2</t>
  </si>
  <si>
    <t>S-Aminomethyldihydrolipoylprotein</t>
  </si>
  <si>
    <t>cpd11830_c0</t>
  </si>
  <si>
    <t>C29H53N2O8PRS</t>
  </si>
  <si>
    <t>Octadecenoyl-ACP</t>
  </si>
  <si>
    <t>cpd11825_c0</t>
  </si>
  <si>
    <t>H2</t>
  </si>
  <si>
    <t>cpd11640_e0</t>
  </si>
  <si>
    <t>cpd11640_c0</t>
  </si>
  <si>
    <t>Fe2R4S6</t>
  </si>
  <si>
    <t>Oxidizedferredoxin</t>
  </si>
  <si>
    <t>cpd11621_c0</t>
  </si>
  <si>
    <t>Reducedferredoxin</t>
  </si>
  <si>
    <t>cpd11620_c0</t>
  </si>
  <si>
    <t>H2MoO4</t>
  </si>
  <si>
    <t>Molybdate</t>
  </si>
  <si>
    <t>cpd11574_e0</t>
  </si>
  <si>
    <t>cpd11574_c0</t>
  </si>
  <si>
    <t>C13H24N2O8PRS</t>
  </si>
  <si>
    <t>Acetyl-ACP</t>
  </si>
  <si>
    <t>cpd11494_c0</t>
  </si>
  <si>
    <t>C11H22N2O7PRS</t>
  </si>
  <si>
    <t>cpd11493_c0</t>
  </si>
  <si>
    <t>C14H24N2O10PRS</t>
  </si>
  <si>
    <t>Malonyl-acyl-carrierprotein-</t>
  </si>
  <si>
    <t>cpd11492_c0</t>
  </si>
  <si>
    <t>C25H46N2O9PRS</t>
  </si>
  <si>
    <t>3-oxotetradecanoyl-acp</t>
  </si>
  <si>
    <t>cpd11491_c0</t>
  </si>
  <si>
    <t>C19H34N2O9PRS</t>
  </si>
  <si>
    <t>3-oxooctanoyl-acp</t>
  </si>
  <si>
    <t>cpd11490_c0</t>
  </si>
  <si>
    <t>C23H42N2O9PRS</t>
  </si>
  <si>
    <t>3-oxododecanoyl-acp</t>
  </si>
  <si>
    <t>cpd11489_c0</t>
  </si>
  <si>
    <t>C15H26N2O9PRS</t>
  </si>
  <si>
    <t>Acetoacetyl-ACP</t>
  </si>
  <si>
    <t>cpd11488_c0</t>
  </si>
  <si>
    <t>C21H38N2O9PRS</t>
  </si>
  <si>
    <t>3-oxodecanoyl-acp</t>
  </si>
  <si>
    <t>cpd11487_c0</t>
  </si>
  <si>
    <t>C17H30N2O9PRS</t>
  </si>
  <si>
    <t>3-Oxohexanoyl-[acp]</t>
  </si>
  <si>
    <t>cpd11486_c0</t>
  </si>
  <si>
    <t>C27H50N2O9PRS</t>
  </si>
  <si>
    <t>3-oxohexadecanoyl-acp</t>
  </si>
  <si>
    <t>cpd11485_c0</t>
  </si>
  <si>
    <t>C25H47N2O9PRS</t>
  </si>
  <si>
    <t>HMA</t>
  </si>
  <si>
    <t>cpd11484_c0</t>
  </si>
  <si>
    <t>C19H36N2O9PRS</t>
  </si>
  <si>
    <t>(R)-3-Hydroxyoctanoyl-[acyl-carrier protein]</t>
  </si>
  <si>
    <t>cpd11483_c0</t>
  </si>
  <si>
    <t>C21H40N2O9PRS</t>
  </si>
  <si>
    <t>(R)-3-Hydroxydecanoyl-[acyl-carrier protein]</t>
  </si>
  <si>
    <t>cpd11482_c0</t>
  </si>
  <si>
    <t>C27H51N2O9PRS</t>
  </si>
  <si>
    <t>R-3-hydroxypalmitoyl-acyl-carrierprotein-</t>
  </si>
  <si>
    <t>cpd11481_c0</t>
  </si>
  <si>
    <t>C23H43N2O9PRS</t>
  </si>
  <si>
    <t>D-3-Hydroxydodecanoyl-[acp]</t>
  </si>
  <si>
    <t>cpd11480_c0</t>
  </si>
  <si>
    <t>C17H31N2O9PRS</t>
  </si>
  <si>
    <t>D-3-Hydroxyhexanoyl-[acp]</t>
  </si>
  <si>
    <t>cpd11479_c0</t>
  </si>
  <si>
    <t>C15H27N2O9PRS</t>
  </si>
  <si>
    <t>(R)-3-Hydroxybutanoyl-[acyl-carrier protein]</t>
  </si>
  <si>
    <t>cpd11478_c0</t>
  </si>
  <si>
    <t>(2E)-Hexadecenoyl-[acp]</t>
  </si>
  <si>
    <t>cpd11477_c0</t>
  </si>
  <si>
    <t>hexadecanoyl-acp</t>
  </si>
  <si>
    <t>cpd11476_c0</t>
  </si>
  <si>
    <t>C21H37N2O8PRS</t>
  </si>
  <si>
    <t>(2E)-Decenoyl-[acp]</t>
  </si>
  <si>
    <t>cpd11475_c0</t>
  </si>
  <si>
    <t>C21H40N2O8PRS</t>
  </si>
  <si>
    <t>Decanoyl-ACP</t>
  </si>
  <si>
    <t>cpd11474_c0</t>
  </si>
  <si>
    <t>C17H29N2O8PRS</t>
  </si>
  <si>
    <t>(2E)-Hexenoyl-[acp]</t>
  </si>
  <si>
    <t>cpd11473_c0</t>
  </si>
  <si>
    <t>C17H31N2O8PRS</t>
  </si>
  <si>
    <t>Hexanoyl-ACP</t>
  </si>
  <si>
    <t>cpd11472_c0</t>
  </si>
  <si>
    <t>C19H34N2O8PRS</t>
  </si>
  <si>
    <t>(2E)-Octenoyl-[acp]</t>
  </si>
  <si>
    <t>cpd11471_c0</t>
  </si>
  <si>
    <t>C19H36N2O8PRS</t>
  </si>
  <si>
    <t>Octanoyl-ACP</t>
  </si>
  <si>
    <t>cpd11470_c0</t>
  </si>
  <si>
    <t>C23H41N2O8PRS</t>
  </si>
  <si>
    <t>(2E)-Dodecenoyl-[acp]</t>
  </si>
  <si>
    <t>cpd11469_c0</t>
  </si>
  <si>
    <t>C23H44N2O8PRS</t>
  </si>
  <si>
    <t>Dodecanoyl-ACP</t>
  </si>
  <si>
    <t>cpd11468_c0</t>
  </si>
  <si>
    <t>(2E)-Tetradecenoyl-[acp]</t>
  </si>
  <si>
    <t>cpd11467_c0</t>
  </si>
  <si>
    <t>C25H48N2O8PRS</t>
  </si>
  <si>
    <t>Myristoyl-ACP</t>
  </si>
  <si>
    <t>cpd11466_c0</t>
  </si>
  <si>
    <t>C15H25N2O8PRS</t>
  </si>
  <si>
    <t>But-2-enoyl-[acyl-carrier protein]</t>
  </si>
  <si>
    <t>cpd11465_c0</t>
  </si>
  <si>
    <t>C15H28N2O8PRS</t>
  </si>
  <si>
    <t>Butyryl-ACP</t>
  </si>
  <si>
    <t>cpd11464_c0</t>
  </si>
  <si>
    <t>C6H9NO2R2S2</t>
  </si>
  <si>
    <t>trdrd</t>
  </si>
  <si>
    <t>cpd11421_c0</t>
  </si>
  <si>
    <t>C6H7NO2R2S2</t>
  </si>
  <si>
    <t>trdox</t>
  </si>
  <si>
    <t>cpd11420_c0</t>
  </si>
  <si>
    <t>Biomass</t>
  </si>
  <si>
    <t>cpd11416_c0</t>
  </si>
  <si>
    <t>C9H12N3O9P</t>
  </si>
  <si>
    <t>5-phosphoribosyl-5-carboxyaminoimidazole</t>
  </si>
  <si>
    <t>cpd11310_c0</t>
  </si>
  <si>
    <t>C6H9O6PS</t>
  </si>
  <si>
    <t>2-Hydroxy-3-keto-5-methylthiopentenyl-1-phosphate</t>
  </si>
  <si>
    <t>cpd11296_c0</t>
  </si>
  <si>
    <t>2,3-diketo5-methylthio-1-phosphopentane</t>
  </si>
  <si>
    <t>cpd11295_c0</t>
  </si>
  <si>
    <t>C6H10O3S</t>
  </si>
  <si>
    <t>1,2-dihydroxy-3-keto-5-methylthiopentene</t>
  </si>
  <si>
    <t>cpd11255_c0</t>
  </si>
  <si>
    <t>C4H7O6P</t>
  </si>
  <si>
    <t>3-4-dihydroxy-2-butanone4-phosphate</t>
  </si>
  <si>
    <t>cpd11225_c0</t>
  </si>
  <si>
    <t>C12H22O11</t>
  </si>
  <si>
    <t>2-alpha-D-Glucosyl-D-glucose</t>
  </si>
  <si>
    <t>cpd11218_c0</t>
  </si>
  <si>
    <t>C32H38N7O19P3S</t>
  </si>
  <si>
    <t>1,4-Dihydroxy-2-naphthoyl-CoA</t>
  </si>
  <si>
    <t>cpd11217_c0</t>
  </si>
  <si>
    <t>C8H14N3O4</t>
  </si>
  <si>
    <t>N-Acetyl-L-citrulline</t>
  </si>
  <si>
    <t>cpd11209_c0</t>
  </si>
  <si>
    <t>C41H38N4O16</t>
  </si>
  <si>
    <t>Precorrin 1</t>
  </si>
  <si>
    <t>cpd11206_c0</t>
  </si>
  <si>
    <t>cpd10516_e0</t>
  </si>
  <si>
    <t>cpd10516_c0</t>
  </si>
  <si>
    <t>Fe2+</t>
  </si>
  <si>
    <t>cpd10515_e0</t>
  </si>
  <si>
    <t>cpd10515_c0</t>
  </si>
  <si>
    <t>Cl2Ni</t>
  </si>
  <si>
    <t>Nickel_chloride</t>
  </si>
  <si>
    <t>cpd10409_e0</t>
  </si>
  <si>
    <t>C6H9O4</t>
  </si>
  <si>
    <t>(R)-3-Hydroxy-3-methyl-2-oxopentanoate</t>
  </si>
  <si>
    <t>cpd10162_c0</t>
  </si>
  <si>
    <t>H3O3B</t>
  </si>
  <si>
    <t>Boric_acid</t>
  </si>
  <si>
    <t>cpd09225_e0</t>
  </si>
  <si>
    <t>C4H8NO6P</t>
  </si>
  <si>
    <t>L-Threonine phosphate</t>
  </si>
  <si>
    <t>cpd08928_c0</t>
  </si>
  <si>
    <t>C5H10O8P2</t>
  </si>
  <si>
    <t>1-Hydroxy-2-methyl-2-butenyl 4-diphosphate</t>
  </si>
  <si>
    <t>cpd08615_c0</t>
  </si>
  <si>
    <t>C3H7NO5P</t>
  </si>
  <si>
    <t>3-Amino-2-oxopropyl phosphate</t>
  </si>
  <si>
    <t>cpd08449_c0</t>
  </si>
  <si>
    <t>C45H53CoN4O14</t>
  </si>
  <si>
    <t>Cobalt-precorrin 8</t>
  </si>
  <si>
    <t>cpd08375_c0</t>
  </si>
  <si>
    <t>C44H48CoN4O16</t>
  </si>
  <si>
    <t>Cobalt-precorrin 6B</t>
  </si>
  <si>
    <t>cpd08373_c0</t>
  </si>
  <si>
    <t>C44H46CoN4O16</t>
  </si>
  <si>
    <t>Cobalt-precorrin 6</t>
  </si>
  <si>
    <t>cpd08372_c0</t>
  </si>
  <si>
    <t>C45H46CoN4O16</t>
  </si>
  <si>
    <t>Cobalt-precorrin 5</t>
  </si>
  <si>
    <t>cpd08371_c0</t>
  </si>
  <si>
    <t>C44H44CoN4O16</t>
  </si>
  <si>
    <t>Cobalt-precorrin 4</t>
  </si>
  <si>
    <t>cpd08370_c0</t>
  </si>
  <si>
    <t>C43H41CoN4O16</t>
  </si>
  <si>
    <t>Cobalt-precorrin 3</t>
  </si>
  <si>
    <t>cpd08369_c0</t>
  </si>
  <si>
    <t>C42H36CoN4O16</t>
  </si>
  <si>
    <t>Cobalt-precorrin 2</t>
  </si>
  <si>
    <t>cpd08368_c0</t>
  </si>
  <si>
    <t>C7H12O13P2</t>
  </si>
  <si>
    <t>D-Glycero-D-manno-heptose1-7-bisphosphate</t>
  </si>
  <si>
    <t>cpd08316_c0</t>
  </si>
  <si>
    <t>C5H10O9P2</t>
  </si>
  <si>
    <t>2-C-methyl-D-erythritol2-4-cyclodiphosphate</t>
  </si>
  <si>
    <t>cpd08301_c0</t>
  </si>
  <si>
    <t>C5H9O7P</t>
  </si>
  <si>
    <t>1-deoxy-D-xylulose5-phosphate</t>
  </si>
  <si>
    <t>cpd08289_c0</t>
  </si>
  <si>
    <t>C14H22N3O17P3</t>
  </si>
  <si>
    <t>2-phospho-4--cytidine5-diphospho-2-C-methyl-D-erythritol</t>
  </si>
  <si>
    <t>cpd08288_c0</t>
  </si>
  <si>
    <t>C14H23N3O14P2</t>
  </si>
  <si>
    <t>4--cytidine5-diphospho-2-C-methyl-D-erythritol</t>
  </si>
  <si>
    <t>cpd08287_c0</t>
  </si>
  <si>
    <t>C5H11O7P</t>
  </si>
  <si>
    <t>2-C-methyl-D-erythritol4-phosphate</t>
  </si>
  <si>
    <t>cpd08286_c0</t>
  </si>
  <si>
    <t>C20H34O7P2</t>
  </si>
  <si>
    <t>trans,trans,cis-Geranylgeranyl diphosphate</t>
  </si>
  <si>
    <t>cpd08211_c0</t>
  </si>
  <si>
    <t>C10H10NO5</t>
  </si>
  <si>
    <t>ADC</t>
  </si>
  <si>
    <t>cpd08210_c0</t>
  </si>
  <si>
    <t>CHO3</t>
  </si>
  <si>
    <t>Calcium_carbonate</t>
  </si>
  <si>
    <t>cpd05097_e0</t>
  </si>
  <si>
    <t>C7H13O10P</t>
  </si>
  <si>
    <t>D-Glycero-D-manno-heptose1-phosphate</t>
  </si>
  <si>
    <t>cpd04920_c0</t>
  </si>
  <si>
    <t>D-Glycero-D-manno-heptose7-phosphate</t>
  </si>
  <si>
    <t>cpd04918_c0</t>
  </si>
  <si>
    <t>Pb</t>
  </si>
  <si>
    <t>cpd04097_e0</t>
  </si>
  <si>
    <t>cpd04097_c0</t>
  </si>
  <si>
    <t>C68H97CoN21O21P2</t>
  </si>
  <si>
    <t>Adenosylcobinamide-GDP</t>
  </si>
  <si>
    <t>cpd03920_c0</t>
  </si>
  <si>
    <t>C58H86CoN16O14P</t>
  </si>
  <si>
    <t>Adenosyl cobinamide phosphate</t>
  </si>
  <si>
    <t>cpd03919_c0</t>
  </si>
  <si>
    <t>C55H79CoN15O11</t>
  </si>
  <si>
    <t>Adenosylcobyric acid</t>
  </si>
  <si>
    <t>cpd03917_c0</t>
  </si>
  <si>
    <t>C55H71CoN11O15</t>
  </si>
  <si>
    <t>Adenosyl cobyrinate diamide</t>
  </si>
  <si>
    <t>cpd03916_c0</t>
  </si>
  <si>
    <t>C45H59CoN6O12</t>
  </si>
  <si>
    <t>Cob(I)yrinate diamide</t>
  </si>
  <si>
    <t>cpd03915_c0</t>
  </si>
  <si>
    <t>Cob(II)yrinate diamide</t>
  </si>
  <si>
    <t>cpd03914_c0</t>
  </si>
  <si>
    <t>C45H60N6O12</t>
  </si>
  <si>
    <t>Hydrogenobyrinate diamide</t>
  </si>
  <si>
    <t>cpd03913_c0</t>
  </si>
  <si>
    <t>C9H15N5O4</t>
  </si>
  <si>
    <t>4a-Hydroxytetrahydrobiopterin</t>
  </si>
  <si>
    <t>cpd03897_c0</t>
  </si>
  <si>
    <t>C14H27O2</t>
  </si>
  <si>
    <t>Myristic acid</t>
  </si>
  <si>
    <t>cpd03847_c0</t>
  </si>
  <si>
    <t>C8H15O2</t>
  </si>
  <si>
    <t>octanoate</t>
  </si>
  <si>
    <t>cpd03846_c0</t>
  </si>
  <si>
    <t>C45H47N4O17</t>
  </si>
  <si>
    <t>Precorrin 5</t>
  </si>
  <si>
    <t>cpd03839_c0</t>
  </si>
  <si>
    <t>C45H53N4O14</t>
  </si>
  <si>
    <t>Precorrin 8</t>
  </si>
  <si>
    <t>cpd03835_c0</t>
  </si>
  <si>
    <t>C44H45N4O17</t>
  </si>
  <si>
    <t>Precorrin 4</t>
  </si>
  <si>
    <t>cpd03834_c0</t>
  </si>
  <si>
    <t>C43H44N4O17</t>
  </si>
  <si>
    <t>Precorrin 3B</t>
  </si>
  <si>
    <t>cpd03833_c0</t>
  </si>
  <si>
    <t>C45H56N4O14</t>
  </si>
  <si>
    <t>Hydrogenobyrinate</t>
  </si>
  <si>
    <t>cpd03832_c0</t>
  </si>
  <si>
    <t>C17H25N5O16P2</t>
  </si>
  <si>
    <t>ADP-L-glycero-D-manno-heptose</t>
  </si>
  <si>
    <t>cpd03831_c0</t>
  </si>
  <si>
    <t>ADP-D-glycero-D-manno-heptose</t>
  </si>
  <si>
    <t>cpd03830_c0</t>
  </si>
  <si>
    <t>C44H47N4O16</t>
  </si>
  <si>
    <t>Precorrin 6A</t>
  </si>
  <si>
    <t>cpd03761_c0</t>
  </si>
  <si>
    <t>C44H49N4O16</t>
  </si>
  <si>
    <t>Precorrin 6B</t>
  </si>
  <si>
    <t>cpd03760_c0</t>
  </si>
  <si>
    <t>C96H170N2O38P2</t>
  </si>
  <si>
    <t>Lauroyl-KDO2-lipid IV(A)</t>
  </si>
  <si>
    <t>cpd03736_c0</t>
  </si>
  <si>
    <t>C6H13NO8P</t>
  </si>
  <si>
    <t>D-Glucosamine1-phosphate</t>
  </si>
  <si>
    <t>cpd03671_c0</t>
  </si>
  <si>
    <t>C4H8NO7P</t>
  </si>
  <si>
    <t>4-(Phosphonooxy)-threonine</t>
  </si>
  <si>
    <t>cpd03607_c0</t>
  </si>
  <si>
    <t>C4H4O8P</t>
  </si>
  <si>
    <t>2-Oxo-3-hydroxy-4-phosphobutanoate</t>
  </si>
  <si>
    <t>cpd03606_c0</t>
  </si>
  <si>
    <t>C110H196N2O39P2</t>
  </si>
  <si>
    <t>kdo2-lipid a</t>
  </si>
  <si>
    <t>cpd03587_c0</t>
  </si>
  <si>
    <t>C84H148N2O37P2</t>
  </si>
  <si>
    <t>kdo2-lipid iva</t>
  </si>
  <si>
    <t>cpd03586_c0</t>
  </si>
  <si>
    <t>C76H137N2O30P2</t>
  </si>
  <si>
    <t>KDO-lipid IV(A)</t>
  </si>
  <si>
    <t>cpd03585_c0</t>
  </si>
  <si>
    <t>C29H50N3O18P2</t>
  </si>
  <si>
    <t>UDP-3-O-(beta-hydroxymyristoyl)-D-glucosamine</t>
  </si>
  <si>
    <t>cpd03584_c0</t>
  </si>
  <si>
    <t>C25H38N7O18P3S</t>
  </si>
  <si>
    <t>(S)-3-Hydroxyisobutyryl-CoA</t>
  </si>
  <si>
    <t>cpd03572_c0</t>
  </si>
  <si>
    <t>C25H27N8O10</t>
  </si>
  <si>
    <t>10-Formyl-THF-L-glutamate</t>
  </si>
  <si>
    <t>cpd03524_c0</t>
  </si>
  <si>
    <t>C9H12N5O7P</t>
  </si>
  <si>
    <t>Dihydroneopterin phosphate</t>
  </si>
  <si>
    <t>cpd03521_c0</t>
  </si>
  <si>
    <t>C95H152N8O28P2</t>
  </si>
  <si>
    <t>Undecaprenyl-diphospho-N-acetylmuramoyl--N-acetylglucosamine-L-ala-D-glu-meso-2-6-diaminopimeloyl-D-ala-D-ala</t>
  </si>
  <si>
    <t>cpd03495_c0</t>
  </si>
  <si>
    <t>C87H139N7O23P2</t>
  </si>
  <si>
    <t>Undecaprenyl-diphospho-N-acetylmuramoyl-L-alanyl-D-glutamyl-meso-2-6-diaminopimeloyl-D-alanyl-D-alanine</t>
  </si>
  <si>
    <t>cpd03494_c0</t>
  </si>
  <si>
    <t>C4H3NO4</t>
  </si>
  <si>
    <t>Iminoaspartate</t>
  </si>
  <si>
    <t>cpd03470_c0</t>
  </si>
  <si>
    <t>C11H10O6</t>
  </si>
  <si>
    <t>SHCHC</t>
  </si>
  <si>
    <t>cpd03451_c0</t>
  </si>
  <si>
    <t>C48H72O4</t>
  </si>
  <si>
    <t>2-Octaprenyl-3-methyl-5-hydroxy-6-methoxy-1,4-benzoquinone</t>
  </si>
  <si>
    <t>cpd03449_c0</t>
  </si>
  <si>
    <t>C48H72O3</t>
  </si>
  <si>
    <t>2-Octaprenyl-3-methyl-6-methoxy-1,4-benzoquinone</t>
  </si>
  <si>
    <t>cpd03448_c0</t>
  </si>
  <si>
    <t>C47H70O3</t>
  </si>
  <si>
    <t>2-Octaprenyl-6-methoxy-1,4-benzoquinone</t>
  </si>
  <si>
    <t>cpd03447_c0</t>
  </si>
  <si>
    <t>C47H72O2</t>
  </si>
  <si>
    <t>2-Octaprenyl-6-methoxyphenol</t>
  </si>
  <si>
    <t>cpd03446_c0</t>
  </si>
  <si>
    <t>C46H70O2</t>
  </si>
  <si>
    <t>2-Octaprenyl-6-hydroxyphenol</t>
  </si>
  <si>
    <t>cpd03445_c0</t>
  </si>
  <si>
    <t>C46H70O</t>
  </si>
  <si>
    <t>2-Octaprenylphenol</t>
  </si>
  <si>
    <t>cpd03444_c0</t>
  </si>
  <si>
    <t>C47H69O3</t>
  </si>
  <si>
    <t>3-Octaprenyl-4-hydroxybenzoate</t>
  </si>
  <si>
    <t>cpd03443_c0</t>
  </si>
  <si>
    <t>C42H38N4O16</t>
  </si>
  <si>
    <t>Sirohydrochlorin</t>
  </si>
  <si>
    <t>cpd03426_c0</t>
  </si>
  <si>
    <t>C14H18N2O4</t>
  </si>
  <si>
    <t>alpha-Ribazole</t>
  </si>
  <si>
    <t>cpd03423_c0</t>
  </si>
  <si>
    <t>C45H55CoN4O14</t>
  </si>
  <si>
    <t>Cobyrinate</t>
  </si>
  <si>
    <t>cpd03421_c0</t>
  </si>
  <si>
    <t>C43H43N4O16</t>
  </si>
  <si>
    <t>Precorrin 3A</t>
  </si>
  <si>
    <t>cpd03420_c0</t>
  </si>
  <si>
    <t>C6H3O7</t>
  </si>
  <si>
    <t>Oxalosuccinate</t>
  </si>
  <si>
    <t>cpd03187_c0</t>
  </si>
  <si>
    <t>C10H13N5O3</t>
  </si>
  <si>
    <t>5'-Deoxyadenosine</t>
  </si>
  <si>
    <t>cpd03091_c0</t>
  </si>
  <si>
    <t>C14H21N4O8P2S</t>
  </si>
  <si>
    <t>2-Hydroxyethyl-ThPP</t>
  </si>
  <si>
    <t>cpd03049_c0</t>
  </si>
  <si>
    <t>C68H127N2O20P</t>
  </si>
  <si>
    <t>Lipid A disaccharide</t>
  </si>
  <si>
    <t>cpd03002_c0</t>
  </si>
  <si>
    <t>C68H126N2O23P2</t>
  </si>
  <si>
    <t>Lipid IV(A)</t>
  </si>
  <si>
    <t>cpd02993_c0</t>
  </si>
  <si>
    <t>C15H22N5O15P2</t>
  </si>
  <si>
    <t>phosphoribulosylformimino-AICAR-phosphate</t>
  </si>
  <si>
    <t>cpd02991_c0</t>
  </si>
  <si>
    <t>C15H21N5O15P2</t>
  </si>
  <si>
    <t>phosphoribosylformiminoaicar-phosphate</t>
  </si>
  <si>
    <t>cpd02979_c0</t>
  </si>
  <si>
    <t>C9H13N5O13P3</t>
  </si>
  <si>
    <t>7,8-Dihydroneopterin 3'-triphosphate</t>
  </si>
  <si>
    <t>cpd02978_c0</t>
  </si>
  <si>
    <t>C41H61N9O28P2</t>
  </si>
  <si>
    <t>UDP-N-acetylmuramoyl-L-alanyl-D-glutamyl-6-carboxy-L-lysyl-D-alanyl- D-alanine</t>
  </si>
  <si>
    <t>cpd02968_c0</t>
  </si>
  <si>
    <t>C35H51N7O26P2</t>
  </si>
  <si>
    <t>UDP-N-acetylmuramoyl-L-alanyl-D-gamma-glutamyl-meso-2-6-diaminopimelate</t>
  </si>
  <si>
    <t>cpd02964_c0</t>
  </si>
  <si>
    <t>C9H13N5O4</t>
  </si>
  <si>
    <t>Dihydroneopterin</t>
  </si>
  <si>
    <t>cpd02961_c0</t>
  </si>
  <si>
    <t>C34H64NO12P</t>
  </si>
  <si>
    <t>Lipid X</t>
  </si>
  <si>
    <t>cpd02930_c0</t>
  </si>
  <si>
    <t>C13H16N4O12P</t>
  </si>
  <si>
    <t>SAICAR</t>
  </si>
  <si>
    <t>cpd02921_c0</t>
  </si>
  <si>
    <t>C7H9N5O8P2</t>
  </si>
  <si>
    <t>2-Amino-4-hydroxy-6-hydroxymethyl-7-8-dihydropteridinediphosphate</t>
  </si>
  <si>
    <t>cpd02920_c0</t>
  </si>
  <si>
    <t>C14H17N2O7P</t>
  </si>
  <si>
    <t>alpha-Ribazole 5'-phosphate</t>
  </si>
  <si>
    <t>cpd02904_c0</t>
  </si>
  <si>
    <t>C6H9N3O7P2</t>
  </si>
  <si>
    <t>4-Amino-2-methyl-5-diphosphomethylpyrimidine</t>
  </si>
  <si>
    <t>cpd02894_c0</t>
  </si>
  <si>
    <t>5'-Phosphoribosyl-4-carboxy-5-aminoimidazole</t>
  </si>
  <si>
    <t>cpd02893_c0</t>
  </si>
  <si>
    <t>C31H51N3O19P2</t>
  </si>
  <si>
    <t>UDP-3-O-(beta-hydroxymyristoyl)-N-acetylglucosamine</t>
  </si>
  <si>
    <t>cpd02886_c0</t>
  </si>
  <si>
    <t>C10H13N4O9P</t>
  </si>
  <si>
    <t>FAICAR</t>
  </si>
  <si>
    <t>cpd02884_c0</t>
  </si>
  <si>
    <t>C9H16N4O6</t>
  </si>
  <si>
    <t>4--1-D-Ribitylamino-5-aminouracil</t>
  </si>
  <si>
    <t>cpd02882_c0</t>
  </si>
  <si>
    <t>C7H10O10P</t>
  </si>
  <si>
    <t>DAHP</t>
  </si>
  <si>
    <t>cpd02857_c0</t>
  </si>
  <si>
    <t>C9H13N4O8P</t>
  </si>
  <si>
    <t>AICAR</t>
  </si>
  <si>
    <t>cpd02851_c0</t>
  </si>
  <si>
    <t>C6H9N2O6P</t>
  </si>
  <si>
    <t>D-erythro-imidazol-glycerol-phosphate</t>
  </si>
  <si>
    <t>cpd02843_c0</t>
  </si>
  <si>
    <t>C43H75N3O20P2</t>
  </si>
  <si>
    <t>UDP-2,3-bis(3-hydroxytetradecanoyl)glucosamine</t>
  </si>
  <si>
    <t>cpd02835_c0</t>
  </si>
  <si>
    <t>C8H15N3O8P</t>
  </si>
  <si>
    <t>5'-Phosphoribosylformylglycinamidine</t>
  </si>
  <si>
    <t>cpd02826_c0</t>
  </si>
  <si>
    <t>C20H26N3O19P2</t>
  </si>
  <si>
    <t>UDP-N-acetylglucosamine enolpyruvate</t>
  </si>
  <si>
    <t>cpd02820_c0</t>
  </si>
  <si>
    <t>C6H11O7PS</t>
  </si>
  <si>
    <t>methylthioribulose-1-phosphate</t>
  </si>
  <si>
    <t>cpd02791_c0</t>
  </si>
  <si>
    <t>C6H8N3O4P</t>
  </si>
  <si>
    <t>4-Amino-5-phosphomethyl-2-methylpyrimidine</t>
  </si>
  <si>
    <t>cpd02775_c0</t>
  </si>
  <si>
    <t>C8H12O11P</t>
  </si>
  <si>
    <t>3-Deoxy-D-manno-octulosonate8-phosphate</t>
  </si>
  <si>
    <t>cpd02730_c0</t>
  </si>
  <si>
    <t>C9H15N4O9P</t>
  </si>
  <si>
    <t>5-Amino-6--5-phosphoribitylaminouracil</t>
  </si>
  <si>
    <t>cpd02720_c0</t>
  </si>
  <si>
    <t>C7H10O5</t>
  </si>
  <si>
    <t>3-Isopropylmalate</t>
  </si>
  <si>
    <t>cpd02693_c0</t>
  </si>
  <si>
    <t>C8H13N2O9P</t>
  </si>
  <si>
    <t>N-Formyl-GAR</t>
  </si>
  <si>
    <t>cpd02678_c0</t>
  </si>
  <si>
    <t>C12H20N2O9PS</t>
  </si>
  <si>
    <t>(R)-4'-Phosphopantothenoyl-L-cysteine</t>
  </si>
  <si>
    <t>cpd02666_c0</t>
  </si>
  <si>
    <t>C13H17N4O6</t>
  </si>
  <si>
    <t>6-7-Dimethyl-8--1-D-ribityllumazine</t>
  </si>
  <si>
    <t>cpd02656_c0</t>
  </si>
  <si>
    <t>C6H8NO4PS</t>
  </si>
  <si>
    <t>4-Methyl-5--2-phosphoethyl-thiazole</t>
  </si>
  <si>
    <t>cpd02654_c0</t>
  </si>
  <si>
    <t>C12H13NO9P</t>
  </si>
  <si>
    <t>N-5-phosphoribosyl-anthranilate</t>
  </si>
  <si>
    <t>cpd02642_c0</t>
  </si>
  <si>
    <t>C8H14NO9P</t>
  </si>
  <si>
    <t>N-Acetyl-D-glucosamine1-phosphate</t>
  </si>
  <si>
    <t>cpd02611_c0</t>
  </si>
  <si>
    <t>C7H8O5</t>
  </si>
  <si>
    <t>2-isopropyl-3-oxosuccinate</t>
  </si>
  <si>
    <t>cpd02605_c0</t>
  </si>
  <si>
    <t>methylthioribose-1-phosphate</t>
  </si>
  <si>
    <t>cpd02574_c0</t>
  </si>
  <si>
    <t>C5H7O4</t>
  </si>
  <si>
    <t>2-Oxo-3-hydroxyisovalerate</t>
  </si>
  <si>
    <t>cpd02569_c0</t>
  </si>
  <si>
    <t>C40H66O7P2</t>
  </si>
  <si>
    <t>Farnesylfarnesylgeraniol</t>
  </si>
  <si>
    <t>cpd02557_c0</t>
  </si>
  <si>
    <t>C7H9NO8P</t>
  </si>
  <si>
    <t>n-acetylglutamyl-phosphate</t>
  </si>
  <si>
    <t>cpd02552_c0</t>
  </si>
  <si>
    <t>C3H9NO4P</t>
  </si>
  <si>
    <t>(R)-1-Aminopropan-2-yl phosphate</t>
  </si>
  <si>
    <t>cpd02547_c0</t>
  </si>
  <si>
    <t>C17H24N3O15P</t>
  </si>
  <si>
    <t>CMP-KDO</t>
  </si>
  <si>
    <t>cpd02546_c0</t>
  </si>
  <si>
    <t>C6H11O4</t>
  </si>
  <si>
    <t>2,3-Dihydroxy-3-methylvalerate</t>
  </si>
  <si>
    <t>cpd02535_c0</t>
  </si>
  <si>
    <t>C5H9O4</t>
  </si>
  <si>
    <t>2,3-Dihydroxy-isovalerate</t>
  </si>
  <si>
    <t>cpd02498_c0</t>
  </si>
  <si>
    <t>C7H7NO4</t>
  </si>
  <si>
    <t>tetrahydrodipicolinate</t>
  </si>
  <si>
    <t>cpd02465_c0</t>
  </si>
  <si>
    <t>C5H6NO2</t>
  </si>
  <si>
    <t>1-Pyrroline-5-carboxylate</t>
  </si>
  <si>
    <t>cpd02431_c0</t>
  </si>
  <si>
    <t>C7H14N2O8P</t>
  </si>
  <si>
    <t>GAR</t>
  </si>
  <si>
    <t>cpd02394_c0</t>
  </si>
  <si>
    <t>C14H14N5O11P</t>
  </si>
  <si>
    <t>Adenylosuccinate</t>
  </si>
  <si>
    <t>cpd02375_c0</t>
  </si>
  <si>
    <t>C5H9NO3</t>
  </si>
  <si>
    <t>L-Glutamate1-semialdehyde</t>
  </si>
  <si>
    <t>cpd02345_c0</t>
  </si>
  <si>
    <t>C6H12O9P</t>
  </si>
  <si>
    <t>alpha-D-Hexose 6-phosphate</t>
  </si>
  <si>
    <t>cpd02340_c0</t>
  </si>
  <si>
    <t>C7H3NO4</t>
  </si>
  <si>
    <t>Quinolinate</t>
  </si>
  <si>
    <t>cpd02333_c0</t>
  </si>
  <si>
    <t>C9H11N5O3</t>
  </si>
  <si>
    <t>6-Pyruvoyltetrahydropterin</t>
  </si>
  <si>
    <t>cpd02315_c0</t>
  </si>
  <si>
    <t>C11H7O4</t>
  </si>
  <si>
    <t>1-4-Dihydroxy-2-naphthoate</t>
  </si>
  <si>
    <t>cpd02295_c0</t>
  </si>
  <si>
    <t>C55H90O7P2</t>
  </si>
  <si>
    <t>cpd02229_c0</t>
  </si>
  <si>
    <t>C4H7NO3</t>
  </si>
  <si>
    <t>L-2-Amino-acetoacetate</t>
  </si>
  <si>
    <t>cpd02211_c0</t>
  </si>
  <si>
    <t>C11H12NO6P</t>
  </si>
  <si>
    <t>Indoleglycerol phosphate</t>
  </si>
  <si>
    <t>cpd02210_c0</t>
  </si>
  <si>
    <t>C9H15NO8P</t>
  </si>
  <si>
    <t>4-phosphopantothenate</t>
  </si>
  <si>
    <t>cpd02201_c0</t>
  </si>
  <si>
    <t>5-Formyltetrahydrofolate</t>
  </si>
  <si>
    <t>cpd02197_c0</t>
  </si>
  <si>
    <t>C25H36N7O17P3S</t>
  </si>
  <si>
    <t>Methacrylyl-CoA</t>
  </si>
  <si>
    <t>cpd02187_c0</t>
  </si>
  <si>
    <t>C13H20N3O8S</t>
  </si>
  <si>
    <t>(R)-S-Lactoylglutathione</t>
  </si>
  <si>
    <t>cpd02182_c0</t>
  </si>
  <si>
    <t>C10H17N4O6</t>
  </si>
  <si>
    <t>L-Argininosuccinate</t>
  </si>
  <si>
    <t>cpd02152_c0</t>
  </si>
  <si>
    <t>C4H6O8P</t>
  </si>
  <si>
    <t>4-Phosphoerythronate</t>
  </si>
  <si>
    <t>cpd02147_c0</t>
  </si>
  <si>
    <t>C8H13N3O7P</t>
  </si>
  <si>
    <t>AIR</t>
  </si>
  <si>
    <t>cpd02140_c0</t>
  </si>
  <si>
    <t>C7H5NO4</t>
  </si>
  <si>
    <t>Dihydrodipicolinate</t>
  </si>
  <si>
    <t>cpd02120_c0</t>
  </si>
  <si>
    <t>C16H24N2O15P2</t>
  </si>
  <si>
    <t>dTDP-rhamnose</t>
  </si>
  <si>
    <t>cpd02113_c0</t>
  </si>
  <si>
    <t>C5H8NO7P</t>
  </si>
  <si>
    <t>L-Glutamyl 5-phosphate</t>
  </si>
  <si>
    <t>cpd02097_c0</t>
  </si>
  <si>
    <t>C36H40N4O8</t>
  </si>
  <si>
    <t>CoproporphyrinogenIII</t>
  </si>
  <si>
    <t>cpd02083_c0</t>
  </si>
  <si>
    <t>C3H2O7P</t>
  </si>
  <si>
    <t>3-Phosphonooxypyruvate</t>
  </si>
  <si>
    <t>cpd02069_c0</t>
  </si>
  <si>
    <t>C27H37N7O19P3S</t>
  </si>
  <si>
    <t>3-Methylglutaconyl-CoA</t>
  </si>
  <si>
    <t>cpd02068_c0</t>
  </si>
  <si>
    <t>C7H8O8P</t>
  </si>
  <si>
    <t>3-phosphoshikimate</t>
  </si>
  <si>
    <t>cpd02030_c0</t>
  </si>
  <si>
    <t>C32H39N7O20P3S</t>
  </si>
  <si>
    <t>Succinylbenzoyl-CoA</t>
  </si>
  <si>
    <t>cpd02021_c0</t>
  </si>
  <si>
    <t>C9H10N2</t>
  </si>
  <si>
    <t>cpd01997_c0</t>
  </si>
  <si>
    <t>C5H11NO7P</t>
  </si>
  <si>
    <t>5-Phosphoribosylamine</t>
  </si>
  <si>
    <t>cpd01982_c0</t>
  </si>
  <si>
    <t>C4H6NO7P</t>
  </si>
  <si>
    <t>4-Phospho-L-aspartate</t>
  </si>
  <si>
    <t>cpd01977_c0</t>
  </si>
  <si>
    <t>C26H38N7O17P3S</t>
  </si>
  <si>
    <t>Dimethylacryloyl-CoA</t>
  </si>
  <si>
    <t>cpd01966_c0</t>
  </si>
  <si>
    <t>C15H19N5O14P2</t>
  </si>
  <si>
    <t>Phosphoribosyl-AMP</t>
  </si>
  <si>
    <t>cpd01777_c0</t>
  </si>
  <si>
    <t>C15H20N5O20P4</t>
  </si>
  <si>
    <t>Phosphoribosyl-ATP</t>
  </si>
  <si>
    <t>cpd01775_c0</t>
  </si>
  <si>
    <t>C11H8O5</t>
  </si>
  <si>
    <t>Succinylbenzoate</t>
  </si>
  <si>
    <t>cpd01772_c0</t>
  </si>
  <si>
    <t>C12H23O2</t>
  </si>
  <si>
    <t>ddca</t>
  </si>
  <si>
    <t>cpd01741_c0</t>
  </si>
  <si>
    <t>C7H7O5</t>
  </si>
  <si>
    <t>3-Dehydroshikimate</t>
  </si>
  <si>
    <t>cpd01716_c0</t>
  </si>
  <si>
    <t>C7H8O4</t>
  </si>
  <si>
    <t>2-Isopropylmaleate</t>
  </si>
  <si>
    <t>cpd01710_c0</t>
  </si>
  <si>
    <t>2-Isopropylmalate</t>
  </si>
  <si>
    <t>cpd01646_c0</t>
  </si>
  <si>
    <t>C42H41N4O16</t>
  </si>
  <si>
    <t>Precorrin 2</t>
  </si>
  <si>
    <t>cpd01620_c0</t>
  </si>
  <si>
    <t>C34H32N4O4</t>
  </si>
  <si>
    <t>Protoporphyrin</t>
  </si>
  <si>
    <t>cpd01476_c0</t>
  </si>
  <si>
    <t>Maltotetraose</t>
  </si>
  <si>
    <t>cpd01399_c0</t>
  </si>
  <si>
    <t>C36H62O31</t>
  </si>
  <si>
    <t>Maltohexaose</t>
  </si>
  <si>
    <t>cpd01329_c0</t>
  </si>
  <si>
    <t>C17H21N4O9P</t>
  </si>
  <si>
    <t>FMNH2</t>
  </si>
  <si>
    <t>cpd01270_c0</t>
  </si>
  <si>
    <t>C18H32O16</t>
  </si>
  <si>
    <t>Amylotriose</t>
  </si>
  <si>
    <t>cpd01262_c0</t>
  </si>
  <si>
    <t>C10H19O2</t>
  </si>
  <si>
    <t>Decanoate</t>
  </si>
  <si>
    <t>cpd01107_c0</t>
  </si>
  <si>
    <t>CH2NO2</t>
  </si>
  <si>
    <t>Carbamate</t>
  </si>
  <si>
    <t>cpd01101_c0</t>
  </si>
  <si>
    <t>CNO</t>
  </si>
  <si>
    <t>Cyanate</t>
  </si>
  <si>
    <t>cpd01015_c0</t>
  </si>
  <si>
    <t>Cd</t>
  </si>
  <si>
    <t>Cd2+</t>
  </si>
  <si>
    <t>cpd01012_e0</t>
  </si>
  <si>
    <t>cpd01012_c0</t>
  </si>
  <si>
    <t>C9H12N2O11P2</t>
  </si>
  <si>
    <t>dUDP</t>
  </si>
  <si>
    <t>cpd00978_c0</t>
  </si>
  <si>
    <t>Na</t>
  </si>
  <si>
    <t>Na+</t>
  </si>
  <si>
    <t>cpd00971_e0</t>
  </si>
  <si>
    <t>cpd00971_c0</t>
  </si>
  <si>
    <t>C9H14N5O8P</t>
  </si>
  <si>
    <t>2,5-Diamino-6-(5'-phosphoribosylamino)-4-pyrimidineone</t>
  </si>
  <si>
    <t>cpd00957_c0</t>
  </si>
  <si>
    <t>1-(2-carboxyphenylamino)-1-deoxyribulose 5-phosphate</t>
  </si>
  <si>
    <t>cpd00956_c0</t>
  </si>
  <si>
    <t>C7H9N5O2</t>
  </si>
  <si>
    <t>6-hydroxymethyl dihydropterin</t>
  </si>
  <si>
    <t>cpd00954_c0</t>
  </si>
  <si>
    <t>C10H9O10P</t>
  </si>
  <si>
    <t>5-O--1-Carboxyvinyl-3-phosphoshikimate</t>
  </si>
  <si>
    <t>cpd00932_c0</t>
  </si>
  <si>
    <t>C9H13N4O9P</t>
  </si>
  <si>
    <t>5-Amino-6--5-phosphoribosylaminouracil</t>
  </si>
  <si>
    <t>cpd00931_c0</t>
  </si>
  <si>
    <t>C6H7N2O5P</t>
  </si>
  <si>
    <t>imidazole acetol-phosphate</t>
  </si>
  <si>
    <t>cpd00930_c0</t>
  </si>
  <si>
    <t>C7H10NO4</t>
  </si>
  <si>
    <t>2-Acetamido-5-oxopentanoate</t>
  </si>
  <si>
    <t>cpd00918_c0</t>
  </si>
  <si>
    <t>C6H9O9P</t>
  </si>
  <si>
    <t>6-phospho-D-glucono-1-5-lactone</t>
  </si>
  <si>
    <t>cpd00911_c0</t>
  </si>
  <si>
    <t>C23H33N4O20P2</t>
  </si>
  <si>
    <t>UDP-N-acetylmuramoyl-L-alanine</t>
  </si>
  <si>
    <t>cpd00890_c0</t>
  </si>
  <si>
    <t>C8H13O8</t>
  </si>
  <si>
    <t>KDO</t>
  </si>
  <si>
    <t>cpd00875_c0</t>
  </si>
  <si>
    <t>C11H12NO9P</t>
  </si>
  <si>
    <t>Nicotinate ribonucleotide</t>
  </si>
  <si>
    <t>cpd00873_c0</t>
  </si>
  <si>
    <t>C5H7O3S</t>
  </si>
  <si>
    <t>4-methylthio 2-oxobutyrate</t>
  </si>
  <si>
    <t>cpd00869_c0</t>
  </si>
  <si>
    <t>C9H7O4</t>
  </si>
  <si>
    <t>p-hydroxyphenylpyruvate</t>
  </si>
  <si>
    <t>cpd00868_c0</t>
  </si>
  <si>
    <t>C6H11O9P</t>
  </si>
  <si>
    <t>beta-D-Glucose 6-phosphate</t>
  </si>
  <si>
    <t>cpd00863_c0</t>
  </si>
  <si>
    <t>alpha-D-Hexose 1-phosphate</t>
  </si>
  <si>
    <t>cpd00862_c0</t>
  </si>
  <si>
    <t>L-Glutamate5-semialdehyde</t>
  </si>
  <si>
    <t>cpd00858_c0</t>
  </si>
  <si>
    <t>L-beta-Lysine</t>
  </si>
  <si>
    <t>cpd00840_c0</t>
  </si>
  <si>
    <t>C14H24N6O3S</t>
  </si>
  <si>
    <t>S-Adenosylmethioninamine</t>
  </si>
  <si>
    <t>cpd00837_c0</t>
  </si>
  <si>
    <t>C11H21N2O7PS</t>
  </si>
  <si>
    <t>Phosphopantetheine</t>
  </si>
  <si>
    <t>cpd00834_c0</t>
  </si>
  <si>
    <t>C8H12NO6</t>
  </si>
  <si>
    <t>O-Succinyl-L-homoserine</t>
  </si>
  <si>
    <t>cpd00822_c0</t>
  </si>
  <si>
    <t>C5H9O8P</t>
  </si>
  <si>
    <t>D-Arabinose5-phosphate</t>
  </si>
  <si>
    <t>cpd00817_c0</t>
  </si>
  <si>
    <t>C10H10N2O11P</t>
  </si>
  <si>
    <t>Orotidylic acid</t>
  </si>
  <si>
    <t>cpd00810_c0</t>
  </si>
  <si>
    <t>O-Phospho-L-homoserine</t>
  </si>
  <si>
    <t>cpd00809_c0</t>
  </si>
  <si>
    <t>C6H11N3O4P</t>
  </si>
  <si>
    <t>L-histidinol-phosphate</t>
  </si>
  <si>
    <t>cpd00807_c0</t>
  </si>
  <si>
    <t>C12H16N4O4PS</t>
  </si>
  <si>
    <t>Thiamine phosphate</t>
  </si>
  <si>
    <t>cpd00793_c0</t>
  </si>
  <si>
    <t>C34H38N4O4</t>
  </si>
  <si>
    <t>ProtoporphyrinogenIX</t>
  </si>
  <si>
    <t>cpd00791_c0</t>
  </si>
  <si>
    <t>C8H6O6</t>
  </si>
  <si>
    <t>Fumarylacetoacetate</t>
  </si>
  <si>
    <t>cpd00780_c0</t>
  </si>
  <si>
    <t>C40H36N4O16</t>
  </si>
  <si>
    <t>UroporphyrinogenIII</t>
  </si>
  <si>
    <t>cpd00774_c0</t>
  </si>
  <si>
    <t>C20H28N3O19P2</t>
  </si>
  <si>
    <t>UDP-MurNAc</t>
  </si>
  <si>
    <t>cpd00773_c0</t>
  </si>
  <si>
    <t>4-Maleylacetoacetate</t>
  </si>
  <si>
    <t>cpd00763_c0</t>
  </si>
  <si>
    <t>C40H38N4O17</t>
  </si>
  <si>
    <t>Hydroxymethylbilane</t>
  </si>
  <si>
    <t>cpd00755_c0</t>
  </si>
  <si>
    <t>C3H9S</t>
  </si>
  <si>
    <t>Trimethylsulfonium</t>
  </si>
  <si>
    <t>cpd00740_c0</t>
  </si>
  <si>
    <t>C3H6NO6P</t>
  </si>
  <si>
    <t>phosphoserine</t>
  </si>
  <si>
    <t>cpd00738_c0</t>
  </si>
  <si>
    <t>C6H12N2O3</t>
  </si>
  <si>
    <t>Ala-Ala</t>
  </si>
  <si>
    <t>cpd00731_c0</t>
  </si>
  <si>
    <t>C5H9NO4</t>
  </si>
  <si>
    <t>O-Acetyl-L-serine</t>
  </si>
  <si>
    <t>cpd00722_c0</t>
  </si>
  <si>
    <t>2-Dehydropantoate</t>
  </si>
  <si>
    <t>cpd00712_c0</t>
  </si>
  <si>
    <t>C6H12O6</t>
  </si>
  <si>
    <t>beta D-Galactose</t>
  </si>
  <si>
    <t>cpd00709_c0</t>
  </si>
  <si>
    <t>C7H9O6</t>
  </si>
  <si>
    <t>5-Dehydroquinate</t>
  </si>
  <si>
    <t>cpd00699_c0</t>
  </si>
  <si>
    <t>C10H13N2O4</t>
  </si>
  <si>
    <t>Porphobilinogen</t>
  </si>
  <si>
    <t>cpd00689_c0</t>
  </si>
  <si>
    <t>C14H13N6O3</t>
  </si>
  <si>
    <t>Dihydropteroate</t>
  </si>
  <si>
    <t>cpd00683_c0</t>
  </si>
  <si>
    <t>ALCTT</t>
  </si>
  <si>
    <t>cpd00668_c0</t>
  </si>
  <si>
    <t>Isochorismate</t>
  </si>
  <si>
    <t>cpd00658_c0</t>
  </si>
  <si>
    <t>C21H33N7O13P2S</t>
  </si>
  <si>
    <t>Dephospho-CoA</t>
  </si>
  <si>
    <t>cpd00655_c0</t>
  </si>
  <si>
    <t>C9H16NO5</t>
  </si>
  <si>
    <t>PAN</t>
  </si>
  <si>
    <t>cpd00644_c0</t>
  </si>
  <si>
    <t>C6H12N3O</t>
  </si>
  <si>
    <t>L-Histidinol</t>
  </si>
  <si>
    <t>cpd00641_c0</t>
  </si>
  <si>
    <t>C21H24N6O15P2</t>
  </si>
  <si>
    <t>Deamido-NAD</t>
  </si>
  <si>
    <t>cpd00638_c0</t>
  </si>
  <si>
    <t>C62H91CoN13O14P</t>
  </si>
  <si>
    <t>Cbl</t>
  </si>
  <si>
    <t>cpd00635_e0</t>
  </si>
  <si>
    <t>C16H24N2O16P2</t>
  </si>
  <si>
    <t>dTDPglucose</t>
  </si>
  <si>
    <t>cpd00626_c0</t>
  </si>
  <si>
    <t>Siroheme</t>
  </si>
  <si>
    <t>cpd00557_c0</t>
  </si>
  <si>
    <t>C9H13N3O10P2</t>
  </si>
  <si>
    <t>dCDP</t>
  </si>
  <si>
    <t>cpd00533_c0</t>
  </si>
  <si>
    <t>O2</t>
  </si>
  <si>
    <t>O2-</t>
  </si>
  <si>
    <t>cpd00532_c0</t>
  </si>
  <si>
    <t>Hg</t>
  </si>
  <si>
    <t>Hg2+</t>
  </si>
  <si>
    <t>cpd00531_e0</t>
  </si>
  <si>
    <t>cpd00531_c0</t>
  </si>
  <si>
    <t>C28H39N5O23P2</t>
  </si>
  <si>
    <t>UDP-N-acetylmuramoyl-L-alanyl-D-glutamate</t>
  </si>
  <si>
    <t>cpd00525_c0</t>
  </si>
  <si>
    <t>C16H22N2O15P2</t>
  </si>
  <si>
    <t>dTDP-4-oxo-L-rhamnose</t>
  </si>
  <si>
    <t>cpd00522_c0</t>
  </si>
  <si>
    <t>dTDP-4-oxo-6-deoxy-D-glucose</t>
  </si>
  <si>
    <t>cpd00521_c0</t>
  </si>
  <si>
    <t>C7H14N2O4</t>
  </si>
  <si>
    <t>meso-2,6-Diaminopimelate</t>
  </si>
  <si>
    <t>cpd00516_c0</t>
  </si>
  <si>
    <t>deoxyribose-5-phosphate</t>
  </si>
  <si>
    <t>cpd00510_c0</t>
  </si>
  <si>
    <t>deoxyribose-1-phosphate</t>
  </si>
  <si>
    <t>cpd00509_c0</t>
  </si>
  <si>
    <t>C6H9O3</t>
  </si>
  <si>
    <t>3MOP</t>
  </si>
  <si>
    <t>cpd00508_c0</t>
  </si>
  <si>
    <t>C8H13N2O5S</t>
  </si>
  <si>
    <t>gamma-Glutamylcysteine</t>
  </si>
  <si>
    <t>cpd00506_c0</t>
  </si>
  <si>
    <t>LL-2,6-Diaminopimelate</t>
  </si>
  <si>
    <t>cpd00504_c0</t>
  </si>
  <si>
    <t>C20H22N8O6</t>
  </si>
  <si>
    <t>5-Formiminotetrahydrofolate</t>
  </si>
  <si>
    <t>cpd00502_c0</t>
  </si>
  <si>
    <t>beta-D-Glucose 1-phosphate</t>
  </si>
  <si>
    <t>cpd00501_c0</t>
  </si>
  <si>
    <t>2-Aceto-2-hydroxybutanoate</t>
  </si>
  <si>
    <t>cpd00498_c0</t>
  </si>
  <si>
    <t>C10H11N4O9P</t>
  </si>
  <si>
    <t>XMP</t>
  </si>
  <si>
    <t>cpd00497_c0</t>
  </si>
  <si>
    <t>C3H4O7P</t>
  </si>
  <si>
    <t>2-Phospho-D-glycerate</t>
  </si>
  <si>
    <t>cpd00482_c0</t>
  </si>
  <si>
    <t>C8H10NO6P</t>
  </si>
  <si>
    <t>Pyridoxine phosphate</t>
  </si>
  <si>
    <t>cpd00478_c0</t>
  </si>
  <si>
    <t>C7H9NO5</t>
  </si>
  <si>
    <t>N-Acetyl-L-glutamate</t>
  </si>
  <si>
    <t>cpd00477_c0</t>
  </si>
  <si>
    <t>Ribose 1-phosphate</t>
  </si>
  <si>
    <t>cpd00475_c0</t>
  </si>
  <si>
    <t>C2H6S</t>
  </si>
  <si>
    <t>Methyl sulfide</t>
  </si>
  <si>
    <t>cpd00450_c0</t>
  </si>
  <si>
    <t>C7H6NO2</t>
  </si>
  <si>
    <t>ABEE</t>
  </si>
  <si>
    <t>cpd00443_c0</t>
  </si>
  <si>
    <t>C3H4O2</t>
  </si>
  <si>
    <t>2-Oxopropanal</t>
  </si>
  <si>
    <t>cpd00428_c0</t>
  </si>
  <si>
    <t>C8H7O4</t>
  </si>
  <si>
    <t>Homogentisate</t>
  </si>
  <si>
    <t>cpd00426_c0</t>
  </si>
  <si>
    <t>C7H14N2O4S</t>
  </si>
  <si>
    <t>Cystathionine</t>
  </si>
  <si>
    <t>cpd00424_c0</t>
  </si>
  <si>
    <t>H2O10P3</t>
  </si>
  <si>
    <t>Triphosphate</t>
  </si>
  <si>
    <t>cpd00421_c0</t>
  </si>
  <si>
    <t>NO</t>
  </si>
  <si>
    <t>cpd00418_e0</t>
  </si>
  <si>
    <t>cpd00418_c0</t>
  </si>
  <si>
    <t>Pantoate</t>
  </si>
  <si>
    <t>cpd00408_c0</t>
  </si>
  <si>
    <t>C16H23N5O15P2</t>
  </si>
  <si>
    <t>ADPglucose</t>
  </si>
  <si>
    <t>cpd00387_c0</t>
  </si>
  <si>
    <t>C7H9O5</t>
  </si>
  <si>
    <t>Shikimate</t>
  </si>
  <si>
    <t>cpd00383_c0</t>
  </si>
  <si>
    <t>C8H7N</t>
  </si>
  <si>
    <t>indol</t>
  </si>
  <si>
    <t>cpd00359_c0</t>
  </si>
  <si>
    <t>C9H12N2O14P3</t>
  </si>
  <si>
    <t>dUTP</t>
  </si>
  <si>
    <t>cpd00358_c0</t>
  </si>
  <si>
    <t>C10H14N2O14P3</t>
  </si>
  <si>
    <t>cpd00357_c0</t>
  </si>
  <si>
    <t>C9H13N3O13P3</t>
  </si>
  <si>
    <t>cpd00356_c0</t>
  </si>
  <si>
    <t>C11H14N2O8P</t>
  </si>
  <si>
    <t>Nicotinamide ribonucleotide</t>
  </si>
  <si>
    <t>cpd00355_c0</t>
  </si>
  <si>
    <t>C15H26O7P2</t>
  </si>
  <si>
    <t>Farnesyldiphosphate</t>
  </si>
  <si>
    <t>cpd00350_c0</t>
  </si>
  <si>
    <t>D-Galactose 1-phosphate</t>
  </si>
  <si>
    <t>cpd00348_c0</t>
  </si>
  <si>
    <t>C20H20N7O6</t>
  </si>
  <si>
    <t>5-10-Methenyltetrahydrofolate</t>
  </si>
  <si>
    <t>cpd00347_c0</t>
  </si>
  <si>
    <t>L-Aspartate4-semialdehyde</t>
  </si>
  <si>
    <t>cpd00346_c0</t>
  </si>
  <si>
    <t>C20H23N7O6</t>
  </si>
  <si>
    <t>5-Methyltetrahydrofolate</t>
  </si>
  <si>
    <t>cpd00345_c0</t>
  </si>
  <si>
    <t>C6H9N2O4</t>
  </si>
  <si>
    <t>N-Formimino-L-glutamate</t>
  </si>
  <si>
    <t>cpd00344_c0</t>
  </si>
  <si>
    <t>C5H6N2O5</t>
  </si>
  <si>
    <t>N-Carbamoyl-L-aspartate</t>
  </si>
  <si>
    <t>cpd00343_c0</t>
  </si>
  <si>
    <t>C7H14N2O3</t>
  </si>
  <si>
    <t>N-Acetylornithine</t>
  </si>
  <si>
    <t>cpd00342_c0</t>
  </si>
  <si>
    <t>5-Aminolevulinate</t>
  </si>
  <si>
    <t>cpd00338_c0</t>
  </si>
  <si>
    <t>C19H19N7O6</t>
  </si>
  <si>
    <t>Dihydrofolate</t>
  </si>
  <si>
    <t>cpd00330_c0</t>
  </si>
  <si>
    <t>L-Isoleucine</t>
  </si>
  <si>
    <t>cpd00322_c0</t>
  </si>
  <si>
    <t>C16H23N5O16P2</t>
  </si>
  <si>
    <t>GDP-glucose</t>
  </si>
  <si>
    <t>cpd00315_c0</t>
  </si>
  <si>
    <t>C10H13N5O5</t>
  </si>
  <si>
    <t>Guanosine</t>
  </si>
  <si>
    <t>cpd00311_c0</t>
  </si>
  <si>
    <t>C5H12O5</t>
  </si>
  <si>
    <t>Xylitol</t>
  </si>
  <si>
    <t>cpd00306_c0</t>
  </si>
  <si>
    <t>C9H11N2O8P</t>
  </si>
  <si>
    <t>dUMP</t>
  </si>
  <si>
    <t>cpd00299_c0</t>
  </si>
  <si>
    <t>C10H13N2O8P</t>
  </si>
  <si>
    <t>dTMP</t>
  </si>
  <si>
    <t>cpd00298_c0</t>
  </si>
  <si>
    <t>C10H14N2O11P2</t>
  </si>
  <si>
    <t>dTDP</t>
  </si>
  <si>
    <t>cpd00297_c0</t>
  </si>
  <si>
    <t>C10H13N5O10P2</t>
  </si>
  <si>
    <t>dGDP</t>
  </si>
  <si>
    <t>cpd00295_c0</t>
  </si>
  <si>
    <t>C27H39N7O20P3S</t>
  </si>
  <si>
    <t>HMG-CoA</t>
  </si>
  <si>
    <t>cpd00292_c0</t>
  </si>
  <si>
    <t>C6H10O12P2</t>
  </si>
  <si>
    <t>D-fructose-1,6-bisphosphate</t>
  </si>
  <si>
    <t>cpd00290_c0</t>
  </si>
  <si>
    <t>D-Glucosamine phosphate</t>
  </si>
  <si>
    <t>cpd00288_c0</t>
  </si>
  <si>
    <t>C55H89O4P</t>
  </si>
  <si>
    <t>Undecaprenylphosphate</t>
  </si>
  <si>
    <t>cpd00286_c0</t>
  </si>
  <si>
    <t>C6H10O10P</t>
  </si>
  <si>
    <t>6-Phospho-D-gluconate</t>
  </si>
  <si>
    <t>cpd00284_c0</t>
  </si>
  <si>
    <t>C10H18O7P2</t>
  </si>
  <si>
    <t>Geranyldiphosphate</t>
  </si>
  <si>
    <t>cpd00283_c0</t>
  </si>
  <si>
    <t>C5H5N2O4</t>
  </si>
  <si>
    <t>S-Dihydroorotate</t>
  </si>
  <si>
    <t>cpd00282_c0</t>
  </si>
  <si>
    <t>C25H36N7O18P3S</t>
  </si>
  <si>
    <t>Acetoacetyl-CoA</t>
  </si>
  <si>
    <t>cpd00279_c0</t>
  </si>
  <si>
    <t>C6H13N3O3</t>
  </si>
  <si>
    <t>Citrulline</t>
  </si>
  <si>
    <t>cpd00274_c0</t>
  </si>
  <si>
    <t>Spermidine</t>
  </si>
  <si>
    <t>cpd00264_c0</t>
  </si>
  <si>
    <t>C6H5O7</t>
  </si>
  <si>
    <t>Isocitrate</t>
  </si>
  <si>
    <t>cpd00260_c0</t>
  </si>
  <si>
    <t>cpd00254_e0</t>
  </si>
  <si>
    <t>cpd00254_c0</t>
  </si>
  <si>
    <t>C5H3N2O4</t>
  </si>
  <si>
    <t>Orotate</t>
  </si>
  <si>
    <t>cpd00247_c0</t>
  </si>
  <si>
    <t>H2CO3</t>
  </si>
  <si>
    <t>cpd00242_c0</t>
  </si>
  <si>
    <t>C10H13N5O13P3</t>
  </si>
  <si>
    <t>cpd00241_c0</t>
  </si>
  <si>
    <t>HS</t>
  </si>
  <si>
    <t>H2S</t>
  </si>
  <si>
    <t>cpd00239_e0</t>
  </si>
  <si>
    <t>cpd00239_c0</t>
  </si>
  <si>
    <t>Sedoheptulose7-phosphate</t>
  </si>
  <si>
    <t>cpd00238_c0</t>
  </si>
  <si>
    <t>C4H7O7P</t>
  </si>
  <si>
    <t>D-Erythrose4-phosphate</t>
  </si>
  <si>
    <t>cpd00236_c0</t>
  </si>
  <si>
    <t>D-mannose-6-phosphate</t>
  </si>
  <si>
    <t>cpd00235_c0</t>
  </si>
  <si>
    <t>C9H15N5O3</t>
  </si>
  <si>
    <t>Tetrahydrobiopterin</t>
  </si>
  <si>
    <t>cpd00233_c0</t>
  </si>
  <si>
    <t>C9H13N5O3</t>
  </si>
  <si>
    <t>Dihydrobiopterin</t>
  </si>
  <si>
    <t>cpd00231_c0</t>
  </si>
  <si>
    <t>C2H4O2</t>
  </si>
  <si>
    <t>Glycolaldehyde</t>
  </si>
  <si>
    <t>cpd00229_e0</t>
  </si>
  <si>
    <t>cpd00229_c0</t>
  </si>
  <si>
    <t>L-Homoserine</t>
  </si>
  <si>
    <t>cpd00227_c0</t>
  </si>
  <si>
    <t>C17H19N4O6</t>
  </si>
  <si>
    <t>Riboflavin</t>
  </si>
  <si>
    <t>cpd00220_c0</t>
  </si>
  <si>
    <t>Prephenate</t>
  </si>
  <si>
    <t>cpd00219_c0</t>
  </si>
  <si>
    <t>C6H4NO2</t>
  </si>
  <si>
    <t>Niacin</t>
  </si>
  <si>
    <t>cpd00218_c0</t>
  </si>
  <si>
    <t>cpd00216_c0</t>
  </si>
  <si>
    <t>C16H31O2</t>
  </si>
  <si>
    <t>Palmitate</t>
  </si>
  <si>
    <t>cpd00214_c0</t>
  </si>
  <si>
    <t>NO3</t>
  </si>
  <si>
    <t>Nitrate</t>
  </si>
  <si>
    <t>cpd00209_e0</t>
  </si>
  <si>
    <t>cpd00209_c0</t>
  </si>
  <si>
    <t>C5H5N5O</t>
  </si>
  <si>
    <t>Guanine</t>
  </si>
  <si>
    <t>cpd00207_c0</t>
  </si>
  <si>
    <t>K+</t>
  </si>
  <si>
    <t>cpd00205_e0</t>
  </si>
  <si>
    <t>cpd00205_c0</t>
  </si>
  <si>
    <t>C3H4O10P2</t>
  </si>
  <si>
    <t>1,3-Bisphospho-D-glycerate</t>
  </si>
  <si>
    <t>cpd00203_c0</t>
  </si>
  <si>
    <t>C5H10O7P2</t>
  </si>
  <si>
    <t>DMAPP</t>
  </si>
  <si>
    <t>cpd00202_c0</t>
  </si>
  <si>
    <t>10-Formyltetrahydrofolate</t>
  </si>
  <si>
    <t>cpd00201_c0</t>
  </si>
  <si>
    <t>4MOP</t>
  </si>
  <si>
    <t>cpd00200_c0</t>
  </si>
  <si>
    <t>D-Xylulose5-phosphate</t>
  </si>
  <si>
    <t>cpd00198_c0</t>
  </si>
  <si>
    <t>C2H3O5P</t>
  </si>
  <si>
    <t>Acetylphosphate</t>
  </si>
  <si>
    <t>cpd00196_c0</t>
  </si>
  <si>
    <t>C10H12N5O10PS</t>
  </si>
  <si>
    <t>APS</t>
  </si>
  <si>
    <t>cpd00193_c0</t>
  </si>
  <si>
    <t>beta-D-Glucose</t>
  </si>
  <si>
    <t>cpd00190_c0</t>
  </si>
  <si>
    <t>D-Glutamate</t>
  </si>
  <si>
    <t>cpd00186_c0</t>
  </si>
  <si>
    <t>C10H13N5O4</t>
  </si>
  <si>
    <t>Adenosine</t>
  </si>
  <si>
    <t>cpd00182_c0</t>
  </si>
  <si>
    <t>Maltose</t>
  </si>
  <si>
    <t>cpd00179_c0</t>
  </si>
  <si>
    <t>C10H13N5O9P2</t>
  </si>
  <si>
    <t>dADP</t>
  </si>
  <si>
    <t>cpd00177_c0</t>
  </si>
  <si>
    <t>D-Ribulose5-phosphate</t>
  </si>
  <si>
    <t>cpd00171_c0</t>
  </si>
  <si>
    <t>3-Phosphoglycerate</t>
  </si>
  <si>
    <t>cpd00169_c0</t>
  </si>
  <si>
    <t>C72H102CoN18O17P</t>
  </si>
  <si>
    <t>cpd00166_e0</t>
  </si>
  <si>
    <t>cpd00166_c0</t>
  </si>
  <si>
    <t>L-Threonine</t>
  </si>
  <si>
    <t>cpd00161_c0</t>
  </si>
  <si>
    <t>L-Valine</t>
  </si>
  <si>
    <t>cpd00156_c0</t>
  </si>
  <si>
    <t>cpd00155_c0</t>
  </si>
  <si>
    <t>C5H10O5</t>
  </si>
  <si>
    <t>Xylose</t>
  </si>
  <si>
    <t>cpd00154_c0</t>
  </si>
  <si>
    <t>C5H16N4</t>
  </si>
  <si>
    <t>Agmatine</t>
  </si>
  <si>
    <t>cpd00152_c0</t>
  </si>
  <si>
    <t>Co</t>
  </si>
  <si>
    <t>Co2+</t>
  </si>
  <si>
    <t>cpd00149_e0</t>
  </si>
  <si>
    <t>cpd00149_c0</t>
  </si>
  <si>
    <t>C11H15N5O3S</t>
  </si>
  <si>
    <t>5-Methylthioadenosine</t>
  </si>
  <si>
    <t>cpd00147_c0</t>
  </si>
  <si>
    <t>CH2NO5P</t>
  </si>
  <si>
    <t>Carbamoylphosphate</t>
  </si>
  <si>
    <t>cpd00146_c0</t>
  </si>
  <si>
    <t>C3H3O4</t>
  </si>
  <si>
    <t>Hydroxypyruvate</t>
  </si>
  <si>
    <t>cpd00145_c0</t>
  </si>
  <si>
    <t>C15H19N2O18P2</t>
  </si>
  <si>
    <t>UDPglucuronate</t>
  </si>
  <si>
    <t>cpd00144_c0</t>
  </si>
  <si>
    <t>C9H7O3</t>
  </si>
  <si>
    <t>Phenylpyruvate</t>
  </si>
  <si>
    <t>cpd00143_c0</t>
  </si>
  <si>
    <t>C4H5O3</t>
  </si>
  <si>
    <t>Acetoacetate</t>
  </si>
  <si>
    <t>cpd00142_c0</t>
  </si>
  <si>
    <t>Citrate</t>
  </si>
  <si>
    <t>cpd00137_c0</t>
  </si>
  <si>
    <t>C7H5O3</t>
  </si>
  <si>
    <t>4-Hydroxybenzoate</t>
  </si>
  <si>
    <t>cpd00136_c0</t>
  </si>
  <si>
    <t>C4H9NO2S</t>
  </si>
  <si>
    <t>Homocysteine</t>
  </si>
  <si>
    <t>cpd00135_c0</t>
  </si>
  <si>
    <t>C6H6N2O</t>
  </si>
  <si>
    <t>Nicotinamide</t>
  </si>
  <si>
    <t>cpd00133_c0</t>
  </si>
  <si>
    <t>L-Asparagine</t>
  </si>
  <si>
    <t>cpd00132_c0</t>
  </si>
  <si>
    <t>Mo</t>
  </si>
  <si>
    <t>Molybdenum</t>
  </si>
  <si>
    <t>cpd00131_e0</t>
  </si>
  <si>
    <t>C4H4O5</t>
  </si>
  <si>
    <t>L-Malate</t>
  </si>
  <si>
    <t>cpd00130_e0</t>
  </si>
  <si>
    <t>cpd00130_c0</t>
  </si>
  <si>
    <t>L-Proline</t>
  </si>
  <si>
    <t>cpd00129_c0</t>
  </si>
  <si>
    <t>C5H5N5</t>
  </si>
  <si>
    <t>Adenine</t>
  </si>
  <si>
    <t>cpd00128_c0</t>
  </si>
  <si>
    <t>C10H12N5O8P</t>
  </si>
  <si>
    <t>GMP</t>
  </si>
  <si>
    <t>cpd00126_c0</t>
  </si>
  <si>
    <t>cpd00125_c0</t>
  </si>
  <si>
    <t>C5H7O3</t>
  </si>
  <si>
    <t>3-Methyl-2-oxobutanoate</t>
  </si>
  <si>
    <t>cpd00123_c0</t>
  </si>
  <si>
    <t>L-Histidine</t>
  </si>
  <si>
    <t>cpd00119_c0</t>
  </si>
  <si>
    <t>Putrescine</t>
  </si>
  <si>
    <t>cpd00118_c0</t>
  </si>
  <si>
    <t>D-Alanine</t>
  </si>
  <si>
    <t>cpd00117_c0</t>
  </si>
  <si>
    <t>C10H13N5O12P3</t>
  </si>
  <si>
    <t>cpd00115_c0</t>
  </si>
  <si>
    <t>C10H11N4O8P</t>
  </si>
  <si>
    <t>IMP</t>
  </si>
  <si>
    <t>cpd00114_c0</t>
  </si>
  <si>
    <t>Isopentenyldiphosphate</t>
  </si>
  <si>
    <t>cpd00113_c0</t>
  </si>
  <si>
    <t>C42H52FeN8O6S2</t>
  </si>
  <si>
    <t>Cytochrome c2+</t>
  </si>
  <si>
    <t>cpd00110_c0</t>
  </si>
  <si>
    <t>Cytochrome c3+</t>
  </si>
  <si>
    <t>cpd00109_c0</t>
  </si>
  <si>
    <t>Galactose</t>
  </si>
  <si>
    <t>cpd00108_c0</t>
  </si>
  <si>
    <t>L-Leucine</t>
  </si>
  <si>
    <t>cpd00107_c0</t>
  </si>
  <si>
    <t>C4H2O4</t>
  </si>
  <si>
    <t>Fumarate</t>
  </si>
  <si>
    <t>cpd00106_e0</t>
  </si>
  <si>
    <t>cpd00106_c0</t>
  </si>
  <si>
    <t>D-Ribose</t>
  </si>
  <si>
    <t>cpd00105_c0</t>
  </si>
  <si>
    <t>C5H9O14P3</t>
  </si>
  <si>
    <t>PRPP</t>
  </si>
  <si>
    <t>cpd00103_c0</t>
  </si>
  <si>
    <t>C3H5O6P</t>
  </si>
  <si>
    <t>Glyceraldehyde3-phosphate</t>
  </si>
  <si>
    <t>cpd00102_c0</t>
  </si>
  <si>
    <t>ribose-5-phosphate</t>
  </si>
  <si>
    <t>cpd00101_c0</t>
  </si>
  <si>
    <t>C3H8O3</t>
  </si>
  <si>
    <t>Glycerol</t>
  </si>
  <si>
    <t>cpd00100_e0</t>
  </si>
  <si>
    <t>cpd00100_c0</t>
  </si>
  <si>
    <t>Cl-</t>
  </si>
  <si>
    <t>cpd00099_e0</t>
  </si>
  <si>
    <t>cpd00099_c0</t>
  </si>
  <si>
    <t>C9H13N3O11P2</t>
  </si>
  <si>
    <t>CDP</t>
  </si>
  <si>
    <t>cpd00096_c0</t>
  </si>
  <si>
    <t>Glycerone-phosphate</t>
  </si>
  <si>
    <t>cpd00095_c0</t>
  </si>
  <si>
    <t>2-Oxobutyrate</t>
  </si>
  <si>
    <t>cpd00094_c0</t>
  </si>
  <si>
    <t>Anthranilate</t>
  </si>
  <si>
    <t>cpd00093_c0</t>
  </si>
  <si>
    <t>C9H11N2O9P</t>
  </si>
  <si>
    <t>UMP</t>
  </si>
  <si>
    <t>cpd00091_c0</t>
  </si>
  <si>
    <t>Glucose-1-phosphate</t>
  </si>
  <si>
    <t>cpd00089_c0</t>
  </si>
  <si>
    <t>Tetrahydrofolate</t>
  </si>
  <si>
    <t>cpd00087_c0</t>
  </si>
  <si>
    <t>beta-Alanine</t>
  </si>
  <si>
    <t>cpd00085_c0</t>
  </si>
  <si>
    <t>L-Cysteine</t>
  </si>
  <si>
    <t>cpd00084_c0</t>
  </si>
  <si>
    <t>HO3S</t>
  </si>
  <si>
    <t>Sulfite</t>
  </si>
  <si>
    <t>cpd00081_c0</t>
  </si>
  <si>
    <t>C3H7O6P</t>
  </si>
  <si>
    <t>Glycerol-3-phosphate</t>
  </si>
  <si>
    <t>cpd00080_c0</t>
  </si>
  <si>
    <t>D-glucose-6-phosphate</t>
  </si>
  <si>
    <t>cpd00079_c0</t>
  </si>
  <si>
    <t>Succinyl-CoA</t>
  </si>
  <si>
    <t>cpd00078_c0</t>
  </si>
  <si>
    <t>NO2</t>
  </si>
  <si>
    <t>Nitrite</t>
  </si>
  <si>
    <t>cpd00075_e0</t>
  </si>
  <si>
    <t>cpd00075_c0</t>
  </si>
  <si>
    <t>CH4N2O</t>
  </si>
  <si>
    <t>Urea</t>
  </si>
  <si>
    <t>cpd00073_e0</t>
  </si>
  <si>
    <t>cpd00073_c0</t>
  </si>
  <si>
    <t>D-fructose-6-phosphate</t>
  </si>
  <si>
    <t>cpd00072_c0</t>
  </si>
  <si>
    <t>C2H4O</t>
  </si>
  <si>
    <t>Acetaldehyde</t>
  </si>
  <si>
    <t>cpd00071_c0</t>
  </si>
  <si>
    <t>Malonyl-CoA</t>
  </si>
  <si>
    <t>cpd00070_c0</t>
  </si>
  <si>
    <t>L-Tyrosine</t>
  </si>
  <si>
    <t>cpd00069_c0</t>
  </si>
  <si>
    <t>H+</t>
  </si>
  <si>
    <t>cpd00067_e0</t>
  </si>
  <si>
    <t>cpd00067_c0</t>
  </si>
  <si>
    <t>L-Phenylalanine</t>
  </si>
  <si>
    <t>cpd00066_c0</t>
  </si>
  <si>
    <t>L-Tryptophan</t>
  </si>
  <si>
    <t>cpd00065_c0</t>
  </si>
  <si>
    <t>C5H13N2O2</t>
  </si>
  <si>
    <t>Ornithine</t>
  </si>
  <si>
    <t>cpd00064_c0</t>
  </si>
  <si>
    <t>Ca2+</t>
  </si>
  <si>
    <t>cpd00063_e0</t>
  </si>
  <si>
    <t>cpd00063_c0</t>
  </si>
  <si>
    <t>C9H12N2O15P3</t>
  </si>
  <si>
    <t>UTP</t>
  </si>
  <si>
    <t>cpd00062_c0</t>
  </si>
  <si>
    <t>C3H2O6P</t>
  </si>
  <si>
    <t>Phosphoenolpyruvate</t>
  </si>
  <si>
    <t>cpd00061_c0</t>
  </si>
  <si>
    <t>L-Methionine</t>
  </si>
  <si>
    <t>cpd00060_c0</t>
  </si>
  <si>
    <t>Cu2+</t>
  </si>
  <si>
    <t>cpd00058_e0</t>
  </si>
  <si>
    <t>cpd00058_c0</t>
  </si>
  <si>
    <t>C12H17N4O7P2S</t>
  </si>
  <si>
    <t>TPP</t>
  </si>
  <si>
    <t>cpd00056_c0</t>
  </si>
  <si>
    <t>L-Serine</t>
  </si>
  <si>
    <t>cpd00054_c0</t>
  </si>
  <si>
    <t>L-Glutamine</t>
  </si>
  <si>
    <t>cpd00053_c0</t>
  </si>
  <si>
    <t>C9H13N3O14P3</t>
  </si>
  <si>
    <t>CTP</t>
  </si>
  <si>
    <t>cpd00052_c0</t>
  </si>
  <si>
    <t>L-Arginine</t>
  </si>
  <si>
    <t>cpd00051_c0</t>
  </si>
  <si>
    <t>C17H18N4O9P</t>
  </si>
  <si>
    <t>FMN</t>
  </si>
  <si>
    <t>cpd00050_c0</t>
  </si>
  <si>
    <t>Sulfate</t>
  </si>
  <si>
    <t>cpd00048_e0</t>
  </si>
  <si>
    <t>cpd00048_c0</t>
  </si>
  <si>
    <t>CHO2</t>
  </si>
  <si>
    <t>Formate</t>
  </si>
  <si>
    <t>cpd00047_e0</t>
  </si>
  <si>
    <t>cpd00047_c0</t>
  </si>
  <si>
    <t>C9H12N3O8P</t>
  </si>
  <si>
    <t>CMP</t>
  </si>
  <si>
    <t>cpd00046_c0</t>
  </si>
  <si>
    <t>C10H11N5O10P2</t>
  </si>
  <si>
    <t>Adenosine 3-5-bisphosphate</t>
  </si>
  <si>
    <t>cpd00045_c0</t>
  </si>
  <si>
    <t>C10H11N5O13P2S</t>
  </si>
  <si>
    <t>3-phosphoadenylylsulfate</t>
  </si>
  <si>
    <t>cpd00044_c0</t>
  </si>
  <si>
    <t>C15H22N2O17P2</t>
  </si>
  <si>
    <t>UDP-galactose</t>
  </si>
  <si>
    <t>cpd00043_c0</t>
  </si>
  <si>
    <t>GSH</t>
  </si>
  <si>
    <t>cpd00042_c0</t>
  </si>
  <si>
    <t>L-Aspartate</t>
  </si>
  <si>
    <t>cpd00041_c0</t>
  </si>
  <si>
    <t>C2HO3</t>
  </si>
  <si>
    <t>Glyoxalate</t>
  </si>
  <si>
    <t>cpd00040_c0</t>
  </si>
  <si>
    <t>L-Lysine</t>
  </si>
  <si>
    <t>cpd00039_c0</t>
  </si>
  <si>
    <t>C10H13N5O14P3</t>
  </si>
  <si>
    <t>GTP</t>
  </si>
  <si>
    <t>cpd00038_c0</t>
  </si>
  <si>
    <t>C17H25N3O17P2</t>
  </si>
  <si>
    <t>UDP-N-acetylglucosamine</t>
  </si>
  <si>
    <t>cpd00037_c0</t>
  </si>
  <si>
    <t>C4H4O4</t>
  </si>
  <si>
    <t>Succinate</t>
  </si>
  <si>
    <t>cpd00036_e0</t>
  </si>
  <si>
    <t>cpd00036_c0</t>
  </si>
  <si>
    <t>L-Alanine</t>
  </si>
  <si>
    <t>cpd00035_c0</t>
  </si>
  <si>
    <t>Zn</t>
  </si>
  <si>
    <t>Zn2+</t>
  </si>
  <si>
    <t>cpd00034_e0</t>
  </si>
  <si>
    <t>cpd00034_c0</t>
  </si>
  <si>
    <t>Glycine</t>
  </si>
  <si>
    <t>cpd00033_c0</t>
  </si>
  <si>
    <t>C4H2O5</t>
  </si>
  <si>
    <t>Oxaloacetate</t>
  </si>
  <si>
    <t>cpd00032_c0</t>
  </si>
  <si>
    <t>C10H13N5O11P2</t>
  </si>
  <si>
    <t>GDP</t>
  </si>
  <si>
    <t>cpd00031_c0</t>
  </si>
  <si>
    <t>Mn</t>
  </si>
  <si>
    <t>Mn2+</t>
  </si>
  <si>
    <t>cpd00030_e0</t>
  </si>
  <si>
    <t>cpd00030_c0</t>
  </si>
  <si>
    <t>C2H3O2</t>
  </si>
  <si>
    <t>Acetate</t>
  </si>
  <si>
    <t>cpd00029_c0</t>
  </si>
  <si>
    <t>C34H30FeN4O4</t>
  </si>
  <si>
    <t>Heme</t>
  </si>
  <si>
    <t>cpd00028_e0</t>
  </si>
  <si>
    <t>cpd00028_c0</t>
  </si>
  <si>
    <t>D-Glucose</t>
  </si>
  <si>
    <t>cpd00027_c0</t>
  </si>
  <si>
    <t>UDP-glucose</t>
  </si>
  <si>
    <t>cpd00026_c0</t>
  </si>
  <si>
    <t>H2O2</t>
  </si>
  <si>
    <t>cpd00025_c0</t>
  </si>
  <si>
    <t>C5H4O5</t>
  </si>
  <si>
    <t>2-Oxoglutarate</t>
  </si>
  <si>
    <t>cpd00024_c0</t>
  </si>
  <si>
    <t>L-Glutamate</t>
  </si>
  <si>
    <t>cpd00023_c0</t>
  </si>
  <si>
    <t>Acetyl-CoA</t>
  </si>
  <si>
    <t>cpd00022_c0</t>
  </si>
  <si>
    <t>C3H3O3</t>
  </si>
  <si>
    <t>Pyruvate</t>
  </si>
  <si>
    <t>cpd00020_c0</t>
  </si>
  <si>
    <t>C14H20N6O5S</t>
  </si>
  <si>
    <t>S-Adenosyl-homocysteine</t>
  </si>
  <si>
    <t>cpd00019_c0</t>
  </si>
  <si>
    <t>C10H12N5O7P</t>
  </si>
  <si>
    <t>AMP</t>
  </si>
  <si>
    <t>cpd00018_c0</t>
  </si>
  <si>
    <t>S-Adenosyl-L-methionine</t>
  </si>
  <si>
    <t>cpd00017_c0</t>
  </si>
  <si>
    <t>Pyridoxal phosphate</t>
  </si>
  <si>
    <t>cpd00016_c0</t>
  </si>
  <si>
    <t>C27H30N9O15P2</t>
  </si>
  <si>
    <t>FAD</t>
  </si>
  <si>
    <t>cpd00015_c0</t>
  </si>
  <si>
    <t>C9H12N2O12P2</t>
  </si>
  <si>
    <t>UDP</t>
  </si>
  <si>
    <t>cpd00014_c0</t>
  </si>
  <si>
    <t>NH3</t>
  </si>
  <si>
    <t>cpd00013_e0</t>
  </si>
  <si>
    <t>cpd00013_c0</t>
  </si>
  <si>
    <t>PPi</t>
  </si>
  <si>
    <t>cpd00012_e0</t>
  </si>
  <si>
    <t>cpd00012_c0</t>
  </si>
  <si>
    <t>CO2</t>
  </si>
  <si>
    <t>cpd00011_e0</t>
  </si>
  <si>
    <t>cpd00011_c0</t>
  </si>
  <si>
    <t>CoA</t>
  </si>
  <si>
    <t>cpd00010_c0</t>
  </si>
  <si>
    <t>Phosphate</t>
  </si>
  <si>
    <t>cpd00009_e0</t>
  </si>
  <si>
    <t>cpd00009_c0</t>
  </si>
  <si>
    <t>ADP</t>
  </si>
  <si>
    <t>cpd00008_c0</t>
  </si>
  <si>
    <t>cpd00007_e0</t>
  </si>
  <si>
    <t>cpd00007_c0</t>
  </si>
  <si>
    <t>NADP</t>
  </si>
  <si>
    <t>cpd00006_c0</t>
  </si>
  <si>
    <t>NADPH</t>
  </si>
  <si>
    <t>cpd00005_c0</t>
  </si>
  <si>
    <t>NADH</t>
  </si>
  <si>
    <t>cpd00004_c0</t>
  </si>
  <si>
    <t>NAD</t>
  </si>
  <si>
    <t>cpd00003_c0</t>
  </si>
  <si>
    <t>ATP</t>
  </si>
  <si>
    <t>cpd00002_c0</t>
  </si>
  <si>
    <t>cpd00001_e0</t>
  </si>
  <si>
    <t>cpd00001_c0</t>
  </si>
  <si>
    <t>Charge</t>
  </si>
  <si>
    <t>&lt;-&gt;</t>
  </si>
  <si>
    <t>cpd00239_e0 &lt;=&gt; cpd00239_c0</t>
  </si>
  <si>
    <t>3.0 cpd00067_c0 + cpd00075_c0 + 3.0 cpd15561_c0 --&gt; 2.0 cpd00001_c0 + cpd00013_c0 + 2.0 cpd00067_e0 + 3.0 cpd15560_c0</t>
  </si>
  <si>
    <t>ONR</t>
  </si>
  <si>
    <t>rxn40031_c0</t>
  </si>
  <si>
    <t xml:space="preserve">2M </t>
  </si>
  <si>
    <t>rxn40030_c0</t>
  </si>
  <si>
    <t>cpd00007_c0 + cpd01270_c0 --&gt; cpd00236_c0 + cpd01997_c0 + cpd40000_c0</t>
  </si>
  <si>
    <t>R09083</t>
  </si>
  <si>
    <t>-&gt;</t>
  </si>
  <si>
    <t>rxn40002_c0</t>
  </si>
  <si>
    <t>2.0 cpd00067_c0 + cpd00125_c0 + 2.0 cpd11620_c0 --&gt; cpd00345_c0 + 2.0 cpd11621_c0</t>
  </si>
  <si>
    <t>R01217</t>
  </si>
  <si>
    <t>rxn14396_c0</t>
  </si>
  <si>
    <t>R01106</t>
  </si>
  <si>
    <t>rxn14173_c0</t>
  </si>
  <si>
    <t>cpd00006_c0 + cpd00067_c0 + 2.0 cpd11620_c0 --&gt; cpd00005_c0 + 2.0 cpd11621_c0</t>
  </si>
  <si>
    <t>R01195</t>
  </si>
  <si>
    <t>rxn14159_c0</t>
  </si>
  <si>
    <t>2.0 cpd00067_c0 + cpd08301_c0 + 2.0 cpd11620_c0 --&gt; cpd00001_c0 + cpd08615_c0 + 2.0 cpd11621_c0</t>
  </si>
  <si>
    <t>R08689</t>
  </si>
  <si>
    <t>rxn14070_c0</t>
  </si>
  <si>
    <t>3.0 cpd00001_c0 + cpd00239_c0 + 6.0 cpd11621_c0 &lt;=&gt; 6.0 cpd00067_c0 + cpd00081_c0 + 6.0 cpd11620_c0</t>
  </si>
  <si>
    <t>R00859</t>
  </si>
  <si>
    <t>rxn14057_c0</t>
  </si>
  <si>
    <t>cpd00011_c0 + cpd00067_c0 + cpd00078_c0 + 2.0 cpd11620_c0 --&gt; cpd00010_c0 + cpd00024_c0 + 2.0 cpd11621_c0</t>
  </si>
  <si>
    <t>R01197</t>
  </si>
  <si>
    <t>rxn14048_c0</t>
  </si>
  <si>
    <t xml:space="preserve"> &lt;=&gt; cpd17043_c0</t>
  </si>
  <si>
    <t>rxn13784</t>
  </si>
  <si>
    <t>rxn13784_c0</t>
  </si>
  <si>
    <t xml:space="preserve"> &lt;=&gt; cpd17042_c0</t>
  </si>
  <si>
    <t>rxn13783</t>
  </si>
  <si>
    <t>rxn13783_c0</t>
  </si>
  <si>
    <t xml:space="preserve"> &lt;=&gt; cpd17041_c0</t>
  </si>
  <si>
    <t>rxn13782</t>
  </si>
  <si>
    <t>rxn13782_c0</t>
  </si>
  <si>
    <t>2.0 cpd00067_c0 + 2.0 cpd00109_c0 + cpd15561_c0 &lt;=&gt; 4.0 cpd00067_e0 + 2.0 cpd00110_c0 + cpd15560_c0</t>
  </si>
  <si>
    <t>CY or 7</t>
  </si>
  <si>
    <t>rxn13689_c0</t>
  </si>
  <si>
    <t>cpd00002_c0 + cpd00644_c0 --&gt; cpd00008_c0 + cpd00067_c0 + cpd02201_c0</t>
  </si>
  <si>
    <t>R03018</t>
  </si>
  <si>
    <t>rxn12510_c0</t>
  </si>
  <si>
    <t>cpd15378_e0 &lt;=&gt; cpd15378_c0</t>
  </si>
  <si>
    <t>4HBAt</t>
  </si>
  <si>
    <t>rxn12376_c0</t>
  </si>
  <si>
    <t>cpd00017_c0 + cpd03449_c0 &lt;=&gt; cpd00019_c0 + cpd00067_c0 + cpd15560_c0</t>
  </si>
  <si>
    <t>R05614</t>
  </si>
  <si>
    <t>rxn11946_c0</t>
  </si>
  <si>
    <t>2.0 cpd00006_c0 + cpd00233_c0 &lt;=&gt; 2.0 cpd00005_c0 + 2.0 cpd00067_c0 + cpd02315_c0</t>
  </si>
  <si>
    <t>R08208</t>
  </si>
  <si>
    <t>rxn11742_c0</t>
  </si>
  <si>
    <t>cpd16335_c0 --&gt; cpd00020_c0 + cpd03451_c0</t>
  </si>
  <si>
    <t>R08166</t>
  </si>
  <si>
    <t>rxn11703_c0</t>
  </si>
  <si>
    <t>cpd00024_c0 + cpd00067_c0 + cpd00658_c0 --&gt; cpd00011_c0 + cpd16335_c0</t>
  </si>
  <si>
    <t>R08165</t>
  </si>
  <si>
    <t>rxn11702_c0</t>
  </si>
  <si>
    <t>cpd00003_c0 + cpd03607_c0 --&gt; cpd00004_c0 + cpd00011_c0 + cpd08449_c0</t>
  </si>
  <si>
    <t>R05837</t>
  </si>
  <si>
    <t>rxn11663_c0</t>
  </si>
  <si>
    <t>cpd01270_c0 + 2.0 cpd03914_c0 &lt;=&gt; cpd00050_c0 + 3.0 cpd00067_c0 + 2.0 cpd03915_c0</t>
  </si>
  <si>
    <t>R05218</t>
  </si>
  <si>
    <t>rxn11650_c0</t>
  </si>
  <si>
    <t>cpd00001_c0 + cpd00002_c0 + cpd00011_c0 + cpd00020_c0 --&gt; cpd00008_c0 + cpd00009_c0 + cpd00032_c0 + 2.0 cpd00067_c0</t>
  </si>
  <si>
    <t>rll_377</t>
  </si>
  <si>
    <t>rxn11274_c0</t>
  </si>
  <si>
    <t>cpd00012_e0 + cpd00067_e0 &lt;=&gt; cpd00012_c0 + cpd00067_c0</t>
  </si>
  <si>
    <t>rll_341</t>
  </si>
  <si>
    <t>rxn11268_c0</t>
  </si>
  <si>
    <t>16.0 cpd00005_c0 + 15.0 cpd00067_c0 + cpd11488_c0 + 7.0 cpd11492_c0 --&gt; 8.0 cpd00001_c0 + 16.0 cpd00006_c0 + 7.0 cpd00011_c0 + 7.0 cpd11493_c0 + cpd15268_c0</t>
  </si>
  <si>
    <t>C180SN</t>
  </si>
  <si>
    <t>rxn10954_c0</t>
  </si>
  <si>
    <t>cpd00002_c0 + cpd00161_c0 &lt;=&gt; cpd00008_c0 + cpd00067_c0 + cpd08928_c0</t>
  </si>
  <si>
    <t>THRPS</t>
  </si>
  <si>
    <t>rxn10609_c0</t>
  </si>
  <si>
    <t>cpd00001_c0 + cpd00002_c0 + cpd00254_e0 --&gt; cpd00008_c0 + cpd00009_c0 + cpd00067_c0 + cpd00254_c0</t>
  </si>
  <si>
    <t>3.6.3.2-RXN.ce</t>
  </si>
  <si>
    <t>rxn10571_c0</t>
  </si>
  <si>
    <t>cpd11640_c0 &lt;=&gt; cpd11640_e0</t>
  </si>
  <si>
    <t>H2td</t>
  </si>
  <si>
    <t>rxn10542_c0</t>
  </si>
  <si>
    <t>H2St</t>
  </si>
  <si>
    <t>rxn10541_c0</t>
  </si>
  <si>
    <t>cpd00001_c0 + cpd00002_c0 + cpd00058_e0 --&gt; cpd00008_c0 + cpd00009_c0 + cpd00058_c0 + cpd00067_c0</t>
  </si>
  <si>
    <t>Cuabc</t>
  </si>
  <si>
    <t>rxn10481_c0</t>
  </si>
  <si>
    <t>cpd00149_c0 &lt;=&gt; cpd00149_e0</t>
  </si>
  <si>
    <t>TRANS-RXNBWI-115534.ce.maizeexp.CO+2_CO+2</t>
  </si>
  <si>
    <t>rxn10474_c0</t>
  </si>
  <si>
    <t>cpd00099_e0 &lt;=&gt; cpd00099_c0</t>
  </si>
  <si>
    <t>TRANS-RXN-139.ce</t>
  </si>
  <si>
    <t>rxn10473_c0</t>
  </si>
  <si>
    <t>cpd00001_c0 + cpd00002_c0 + cpd04097_c0 --&gt; cpd00008_c0 + cpd00009_c0 + cpd00067_c0 + cpd04097_e0</t>
  </si>
  <si>
    <t>Lead (Pb+2) ABC transporter</t>
  </si>
  <si>
    <t>rxn10344_c0</t>
  </si>
  <si>
    <t>cpd00001_c0 + cpd00002_c0 + cpd00531_c0 --&gt; cpd00008_c0 + cpd00009_c0 + cpd00067_c0 + cpd00531_e0</t>
  </si>
  <si>
    <t>Mercury (Hg+2) ABC transporter</t>
  </si>
  <si>
    <t>rxn10343_c0</t>
  </si>
  <si>
    <t>cpd03495_c0 + cpd15666_c0 &lt;=&gt; cpd02229_c0 + cpd15665_c0</t>
  </si>
  <si>
    <t>pentapeptide:peptidoglycan</t>
  </si>
  <si>
    <t>rxn10199_c0</t>
  </si>
  <si>
    <t>cpd00075_c0 + cpd00209_e0 --&gt; cpd00075_e0 + cpd00209_c0</t>
  </si>
  <si>
    <t>NO3t7</t>
  </si>
  <si>
    <t>rxn10177_c0</t>
  </si>
  <si>
    <t>cpd00004_c0 + cpd00006_c0 + 2.0 cpd00067_e0 --&gt; cpd00003_c0 + cpd00005_c0 + 2.0 cpd00067_c0</t>
  </si>
  <si>
    <t>THD2</t>
  </si>
  <si>
    <t>rxn10125_c0</t>
  </si>
  <si>
    <t>NADH6</t>
  </si>
  <si>
    <t>rxn10122_c0</t>
  </si>
  <si>
    <t>2.0 cpd00067_c0 + cpd11640_c0 + cpd15560_c0 --&gt; 2.0 cpd00067_e0 + cpd15561_c0</t>
  </si>
  <si>
    <t>HYD1</t>
  </si>
  <si>
    <t>rxn10118_c0</t>
  </si>
  <si>
    <t>13.0 cpd00005_c0 + 12.0 cpd00067_c0 + cpd11488_c0 + 6.0 cpd11492_c0 --&gt; 7.0 cpd00001_c0 + 13.0 cpd00006_c0 + 6.0 cpd00011_c0 + 6.0 cpd11493_c0 + cpd15239_c0</t>
  </si>
  <si>
    <t>C161SN</t>
  </si>
  <si>
    <t>rxn10103_c0</t>
  </si>
  <si>
    <t>11.0 cpd00005_c0 + 10.0 cpd00067_c0 + cpd11488_c0 + 5.0 cpd11492_c0 --&gt; 6.0 cpd00001_c0 + 11.0 cpd00006_c0 + 5.0 cpd00011_c0 + 5.0 cpd11493_c0 + cpd15294_c0</t>
  </si>
  <si>
    <t>C141SN</t>
  </si>
  <si>
    <t>rxn10102_c0</t>
  </si>
  <si>
    <t>15.0 cpd00005_c0 + 14.0 cpd00067_c0 + cpd11488_c0 + 7.0 cpd11492_c0 --&gt; 8.0 cpd00001_c0 + 15.0 cpd00006_c0 + 7.0 cpd00011_c0 + 7.0 cpd11493_c0 + cpd11825_c0</t>
  </si>
  <si>
    <t>C181SN</t>
  </si>
  <si>
    <t>rxn10101_c0</t>
  </si>
  <si>
    <t>cpd00005_c0 + cpd11468_c0 + cpd11492_c0 --&gt; cpd00006_c0 + cpd00011_c0 + cpd11484_c0 + cpd11493_c0</t>
  </si>
  <si>
    <t>KAS16</t>
  </si>
  <si>
    <t>rxn10100_c0</t>
  </si>
  <si>
    <t>14.0 cpd00005_c0 + 13.0 cpd00067_c0 + cpd11488_c0 + 6.0 cpd11492_c0 --&gt; 7.0 cpd00001_c0 + 14.0 cpd00006_c0 + 6.0 cpd00011_c0 + 6.0 cpd11493_c0 + cpd15277_c0</t>
  </si>
  <si>
    <t>C160SN</t>
  </si>
  <si>
    <t>rxn10099_c0</t>
  </si>
  <si>
    <t>10.0 cpd00005_c0 + 10.0 cpd00067_c0 + cpd11488_c0 + 4.0 cpd11492_c0 --&gt; 5.0 cpd00001_c0 + 10.0 cpd00006_c0 + 4.0 cpd00011_c0 + cpd11468_c0 + 4.0 cpd11493_c0</t>
  </si>
  <si>
    <t>C120SN</t>
  </si>
  <si>
    <t>rxn10098_c0</t>
  </si>
  <si>
    <t>12.0 cpd00005_c0 + 12.0 cpd00067_c0 + cpd11488_c0 + 5.0 cpd11492_c0 --&gt; 6.0 cpd00001_c0 + 12.0 cpd00006_c0 + 5.0 cpd00011_c0 + cpd11466_c0 + 5.0 cpd11493_c0</t>
  </si>
  <si>
    <t>C140SN</t>
  </si>
  <si>
    <t>rxn10097_c0</t>
  </si>
  <si>
    <t>cpd00001_c0 + cpd02140_c0 --&gt; 2.0 cpd00047_c0 + 5.0 cpd00067_c0 + cpd02775_c0</t>
  </si>
  <si>
    <t>AMPMS</t>
  </si>
  <si>
    <t>rxn10095_c0</t>
  </si>
  <si>
    <t>CYOO3</t>
  </si>
  <si>
    <t>rxn10043_c0</t>
  </si>
  <si>
    <t>cpd00008_c0 + cpd00009_c0 + 4.0 cpd00067_e0 --&gt; cpd00001_c0 + cpd00002_c0 + 3.0 cpd00067_c0</t>
  </si>
  <si>
    <t>ATPSYN-RXN.ce</t>
  </si>
  <si>
    <t>rxn10042_c0</t>
  </si>
  <si>
    <t>cpd00229_e0 &lt;=&gt; cpd00229_c0</t>
  </si>
  <si>
    <t>RXN0-1683.ce.maizeexp.GLYCOLALDEHYDE_GLYCOLALDEHYDE</t>
  </si>
  <si>
    <t>rxn09680_c0</t>
  </si>
  <si>
    <t>cpd00002_c0 + cpd00027_c0 --&gt; cpd00008_c0 + cpd00067_c0 + cpd00863_c0</t>
  </si>
  <si>
    <t>GLUK</t>
  </si>
  <si>
    <t>rxn09502_c0</t>
  </si>
  <si>
    <t>cpd00002_c0 + cpd00069_c0 + cpd00084_c0 + cpd08289_c0 --&gt; cpd00001_c0 + cpd00011_c0 + cpd00012_c0 + cpd00018_c0 + cpd00035_c0 + 2.0 cpd00067_c0 + cpd02654_c0 + cpd15378_c0</t>
  </si>
  <si>
    <t>THZPSN</t>
  </si>
  <si>
    <t>rxn09310_c0</t>
  </si>
  <si>
    <t>cpd00036_c0 + cpd15560_c0 &lt;=&gt; cpd00106_c0 + cpd15561_c0</t>
  </si>
  <si>
    <t>SUCCINATE-DEHYDROGENASE-UBIQUINONE-RXN.c.metaexp.CPD-9956_UBIQUINONE-8</t>
  </si>
  <si>
    <t>rxn09272_c0</t>
  </si>
  <si>
    <t>4.0 cpd00067_c0 + cpd02113_c0 + cpd15492_c0 &lt;=&gt; cpd00297_c0 + cpd15489_c0</t>
  </si>
  <si>
    <t>RHAT1</t>
  </si>
  <si>
    <t>rxn09225_c0</t>
  </si>
  <si>
    <t>cpd00054_c0 + cpd15420_c0 --&gt; cpd00046_c0 + 2.0 cpd00067_c0 + cpd15558_c0</t>
  </si>
  <si>
    <t>PSSA181</t>
  </si>
  <si>
    <t>rxn09211_c0</t>
  </si>
  <si>
    <t>cpd00054_c0 + cpd15421_c0 &lt;=&gt; cpd00046_c0 + 2.0 cpd00067_c0 + cpd15557_c0</t>
  </si>
  <si>
    <t>PSSA180</t>
  </si>
  <si>
    <t>rxn09210_c0</t>
  </si>
  <si>
    <t>cpd00054_c0 + cpd15418_c0 --&gt; cpd00046_c0 + 2.0 cpd00067_c0 + cpd15556_c0</t>
  </si>
  <si>
    <t>PSSA161</t>
  </si>
  <si>
    <t>rxn09209_c0</t>
  </si>
  <si>
    <t>cpd00054_c0 + cpd15419_c0 --&gt; cpd00046_c0 + 2.0 cpd00067_c0 + cpd15555_c0</t>
  </si>
  <si>
    <t>PSSA160</t>
  </si>
  <si>
    <t>rxn09208_c0</t>
  </si>
  <si>
    <t>cpd00054_c0 + cpd15422_c0 --&gt; cpd00046_c0 + 2.0 cpd00067_c0 + cpd15554_c0</t>
  </si>
  <si>
    <t>PSSA141</t>
  </si>
  <si>
    <t>rxn09207_c0</t>
  </si>
  <si>
    <t>cpd00054_c0 + cpd15423_c0 --&gt; cpd00046_c0 + 2.0 cpd00067_c0 + cpd15553_c0</t>
  </si>
  <si>
    <t>PSSA140</t>
  </si>
  <si>
    <t>rxn09206_c0</t>
  </si>
  <si>
    <t>cpd00054_c0 + cpd15417_c0 --&gt; cpd00046_c0 + 2.0 cpd00067_c0 + cpd15552_c0</t>
  </si>
  <si>
    <t>PSSA120</t>
  </si>
  <si>
    <t>rxn09205_c0</t>
  </si>
  <si>
    <t>2.0 cpd00067_c0 + cpd15558_c0 --&gt; cpd00011_c0 + cpd15534_c0</t>
  </si>
  <si>
    <t>PSD181</t>
  </si>
  <si>
    <t>rxn09203_c0</t>
  </si>
  <si>
    <t>2.0 cpd00067_c0 + cpd15557_c0 --&gt; cpd00011_c0 + cpd15533_c0</t>
  </si>
  <si>
    <t>PSD180</t>
  </si>
  <si>
    <t>rxn09202_c0</t>
  </si>
  <si>
    <t>2.0 cpd00067_c0 + cpd15556_c0 --&gt; cpd00011_c0 + cpd15532_c0</t>
  </si>
  <si>
    <t>PSD161</t>
  </si>
  <si>
    <t>rxn09201_c0</t>
  </si>
  <si>
    <t>2.0 cpd00067_c0 + cpd15555_c0 --&gt; cpd00011_c0 + cpd15531_c0</t>
  </si>
  <si>
    <t>PSD160</t>
  </si>
  <si>
    <t>rxn09200_c0</t>
  </si>
  <si>
    <t>2.0 cpd00067_c0 + cpd15554_c0 --&gt; cpd00011_c0 + cpd15530_c0</t>
  </si>
  <si>
    <t>PSD141</t>
  </si>
  <si>
    <t>rxn09199_c0</t>
  </si>
  <si>
    <t>2.0 cpd00067_c0 + cpd15553_c0 --&gt; cpd00011_c0 + cpd15529_c0</t>
  </si>
  <si>
    <t>PSD140</t>
  </si>
  <si>
    <t>rxn09198_c0</t>
  </si>
  <si>
    <t>2.0 cpd00067_c0 + cpd15552_c0 --&gt; cpd00011_c0 + cpd15528_c0</t>
  </si>
  <si>
    <t>PSD120</t>
  </si>
  <si>
    <t>rxn09197_c0</t>
  </si>
  <si>
    <t>3.0 cpd00106_c0 + cpd00791_c0 --&gt; 3.0 cpd00036_c0 + cpd01476_c0</t>
  </si>
  <si>
    <t>PPPGO3</t>
  </si>
  <si>
    <t>rxn09180_c0</t>
  </si>
  <si>
    <t>cpd00052_c0 + cpd00084_c0 + cpd02201_c0 --&gt; cpd00012_c0 + cpd00046_c0 + 2.0 cpd00067_c0 + cpd02666_c0</t>
  </si>
  <si>
    <t>R04231</t>
  </si>
  <si>
    <t>rxn09177_c0</t>
  </si>
  <si>
    <t>cpd00080_c0 + cpd15420_c0 --&gt; cpd00046_c0 + cpd15548_c0</t>
  </si>
  <si>
    <t>PGSA181</t>
  </si>
  <si>
    <t>rxn09114_c0</t>
  </si>
  <si>
    <t>cpd00080_c0 + cpd15421_c0 &lt;=&gt; cpd00046_c0 + cpd15547_c0</t>
  </si>
  <si>
    <t>PGSA180</t>
  </si>
  <si>
    <t>rxn09113_c0</t>
  </si>
  <si>
    <t>cpd00080_c0 + cpd15418_c0 --&gt; cpd00046_c0 + cpd15546_c0</t>
  </si>
  <si>
    <t>PGSA161</t>
  </si>
  <si>
    <t>rxn09112_c0</t>
  </si>
  <si>
    <t>cpd00080_c0 + cpd15419_c0 --&gt; cpd00046_c0 + cpd15545_c0</t>
  </si>
  <si>
    <t>PGSA160</t>
  </si>
  <si>
    <t>rxn09111_c0</t>
  </si>
  <si>
    <t>cpd00080_c0 + cpd15422_c0 --&gt; cpd00046_c0 + cpd15544_c0</t>
  </si>
  <si>
    <t>PGSA141</t>
  </si>
  <si>
    <t>rxn09110_c0</t>
  </si>
  <si>
    <t>cpd00080_c0 + cpd15423_c0 --&gt; cpd00046_c0 + cpd15543_c0</t>
  </si>
  <si>
    <t>PGSA140</t>
  </si>
  <si>
    <t>rxn09109_c0</t>
  </si>
  <si>
    <t>cpd00080_c0 + cpd15417_c0 --&gt; cpd00046_c0 + cpd15542_c0</t>
  </si>
  <si>
    <t>PGSA120</t>
  </si>
  <si>
    <t>rxn09108_c0</t>
  </si>
  <si>
    <t>cpd00001_c0 + cpd15548_c0 --&gt; cpd00009_c0 + cpd00067_c0 + cpd15541_c0</t>
  </si>
  <si>
    <t>PGPP181pp</t>
  </si>
  <si>
    <t>rxn09107_c0</t>
  </si>
  <si>
    <t>cpd00001_c0 + cpd15547_c0 --&gt; cpd00009_c0 + cpd00067_c0 + cpd15540_c0</t>
  </si>
  <si>
    <t>PGPP180pp</t>
  </si>
  <si>
    <t>rxn09106_c0</t>
  </si>
  <si>
    <t>cpd00001_c0 + cpd15546_c0 --&gt; cpd00009_c0 + cpd00067_c0 + cpd15539_c0</t>
  </si>
  <si>
    <t>PGPP161pp</t>
  </si>
  <si>
    <t>rxn09105_c0</t>
  </si>
  <si>
    <t>cpd00001_c0 + cpd15545_c0 --&gt; cpd00009_c0 + cpd00067_c0 + cpd15538_c0</t>
  </si>
  <si>
    <t>PGPP160pp</t>
  </si>
  <si>
    <t>rxn09104_c0</t>
  </si>
  <si>
    <t>cpd00001_c0 + cpd15544_c0 --&gt; cpd00009_c0 + cpd00067_c0 + cpd15537_c0</t>
  </si>
  <si>
    <t>PGPP141pp</t>
  </si>
  <si>
    <t>rxn09103_c0</t>
  </si>
  <si>
    <t>cpd00001_c0 + cpd15543_c0 --&gt; cpd00009_c0 + cpd00067_c0 + cpd15536_c0</t>
  </si>
  <si>
    <t>PGPP140pp</t>
  </si>
  <si>
    <t>rxn09102_c0</t>
  </si>
  <si>
    <t>cpd00001_c0 + cpd15542_c0 --&gt; cpd00009_c0 + cpd00067_c0 + cpd15535_c0</t>
  </si>
  <si>
    <t>PGPP120pp</t>
  </si>
  <si>
    <t>rxn09101_c0</t>
  </si>
  <si>
    <t>5.0 cpd00113_c0 + cpd00350_c0 --&gt; 5.0 cpd00012_c0 + 5.0 cpd00067_c0 + cpd02557_c0</t>
  </si>
  <si>
    <t>R09248</t>
  </si>
  <si>
    <t>rxn09037_c0</t>
  </si>
  <si>
    <t>cpd00418_c0 &lt;=&gt; cpd00418_e0</t>
  </si>
  <si>
    <t>NOtex</t>
  </si>
  <si>
    <t>rxn09008_c0</t>
  </si>
  <si>
    <t>cpd00001_c0 + cpd00002_c0 + cpd00103_c0 + cpd00218_c0 --&gt; cpd00008_c0 + cpd00009_c0 + cpd00012_c0 + cpd00067_c0 + cpd00873_c0</t>
  </si>
  <si>
    <t>NAMNPP</t>
  </si>
  <si>
    <t>rxn08981_c0</t>
  </si>
  <si>
    <t>cpd02546_c0 + cpd15550_c0 --&gt; cpd00046_c0 + cpd00067_c0 + cpd15492_c0</t>
  </si>
  <si>
    <t>MOAT3C</t>
  </si>
  <si>
    <t>rxn08954_c0</t>
  </si>
  <si>
    <t>cpd00022_c0 + cpd11492_c0 --&gt; cpd00010_c0 + cpd00011_c0 + cpd11488_c0</t>
  </si>
  <si>
    <t>2.3.1.180-RXN.c</t>
  </si>
  <si>
    <t>rxn08766_c0</t>
  </si>
  <si>
    <t>cpd00005_c0 + cpd00067_c0 + cpd00498_c0 --&gt; cpd00006_c0 + cpd02535_c0</t>
  </si>
  <si>
    <t>KARA2</t>
  </si>
  <si>
    <t>rxn08764_c0</t>
  </si>
  <si>
    <t>cpd03831_c0 + cpd15477_c0 &lt;=&gt; cpd00008_c0 + cpd15432_c0</t>
  </si>
  <si>
    <t>HEPT4</t>
  </si>
  <si>
    <t>rxn08713_c0</t>
  </si>
  <si>
    <t>cpd03831_c0 + cpd15549_c0 &lt;=&gt; cpd00008_c0 + cpd15488_c0</t>
  </si>
  <si>
    <t>HEPT3</t>
  </si>
  <si>
    <t>rxn08712_c0</t>
  </si>
  <si>
    <t>cpd03831_c0 + cpd15485_c0 &lt;=&gt; cpd00008_c0 + cpd15484_c0</t>
  </si>
  <si>
    <t>RXN0-5061.c</t>
  </si>
  <si>
    <t>rxn08711_c0</t>
  </si>
  <si>
    <t>3.0 cpd00067_c0 + cpd03587_c0 + cpd03831_c0 &lt;=&gt; cpd00008_c0 + cpd15485_c0</t>
  </si>
  <si>
    <t>RXN0-5118.c</t>
  </si>
  <si>
    <t>rxn08710_c0</t>
  </si>
  <si>
    <t>cpd00002_c0 + cpd15488_c0 --&gt; cpd00008_c0 + cpd00067_c0 + cpd15550_c0</t>
  </si>
  <si>
    <t>HEPK2</t>
  </si>
  <si>
    <t>rxn08709_c0</t>
  </si>
  <si>
    <t>cpd00002_c0 + cpd15484_c0 --&gt; cpd00008_c0 + 4.0 cpd00067_c0 + cpd15549_c0</t>
  </si>
  <si>
    <t>HEPK1</t>
  </si>
  <si>
    <t>rxn08708_c0</t>
  </si>
  <si>
    <t>cpd00026_c0 + cpd15475_c0 &lt;=&gt; cpd00014_c0 + cpd15477_c0</t>
  </si>
  <si>
    <t>GLCTR3</t>
  </si>
  <si>
    <t>rxn08620_c0</t>
  </si>
  <si>
    <t>cpd00026_c0 + cpd15469_c0 &lt;=&gt; cpd00014_c0 + cpd15475_c0</t>
  </si>
  <si>
    <t>GLCTR2</t>
  </si>
  <si>
    <t>rxn08619_c0</t>
  </si>
  <si>
    <t>cpd00026_c0 + cpd15489_c0 --&gt; cpd00014_c0 + 4.0 cpd00067_c0 + cpd15479_c0</t>
  </si>
  <si>
    <t>GLCTR1</t>
  </si>
  <si>
    <t>rxn08618_c0</t>
  </si>
  <si>
    <t>cpd00387_c0 + cpd15302_c0 --&gt; cpd00008_c0 + cpd00155_c0</t>
  </si>
  <si>
    <t>GLCS1</t>
  </si>
  <si>
    <t>rxn08615_c0</t>
  </si>
  <si>
    <t>cpd00026_c0 + cpd15479_c0 &lt;=&gt; cpd00014_c0 + cpd15469_c0</t>
  </si>
  <si>
    <t>GALT1</t>
  </si>
  <si>
    <t>rxn08583_c0</t>
  </si>
  <si>
    <t>cpd00709_c0 &lt;=&gt; cpd00108_c0</t>
  </si>
  <si>
    <t>GALM2pp</t>
  </si>
  <si>
    <t>rxn08582_c0</t>
  </si>
  <si>
    <t>2.0 cpd00067_c0 + cpd00080_c0 + cpd11825_c0 &lt;=&gt; cpd11493_c0 + cpd15328_c0</t>
  </si>
  <si>
    <t>G3PAT181</t>
  </si>
  <si>
    <t>rxn08552_c0</t>
  </si>
  <si>
    <t>cpd00067_c0 + cpd00080_c0 + cpd15268_c0 --&gt; cpd11493_c0 + cpd15329_c0</t>
  </si>
  <si>
    <t>G3PAT180</t>
  </si>
  <si>
    <t>rxn08551_c0</t>
  </si>
  <si>
    <t>2.0 cpd00067_c0 + cpd00080_c0 + cpd15239_c0 &lt;=&gt; cpd11493_c0 + cpd15326_c0</t>
  </si>
  <si>
    <t>G3PAT161</t>
  </si>
  <si>
    <t>rxn08550_c0</t>
  </si>
  <si>
    <t>2.0 cpd00067_c0 + cpd00080_c0 + cpd15277_c0 &lt;=&gt; cpd11493_c0 + cpd15327_c0</t>
  </si>
  <si>
    <t>G3PAT160</t>
  </si>
  <si>
    <t>rxn08549_c0</t>
  </si>
  <si>
    <t>2.0 cpd00067_c0 + cpd00080_c0 + cpd15294_c0 &lt;=&gt; cpd11493_c0 + cpd15330_c0</t>
  </si>
  <si>
    <t>G3PAT141</t>
  </si>
  <si>
    <t>rxn08548_c0</t>
  </si>
  <si>
    <t>cpd00080_c0 + cpd11466_c0 &lt;=&gt; cpd11493_c0 + cpd15331_c0</t>
  </si>
  <si>
    <t>G3PAT140</t>
  </si>
  <si>
    <t>rxn08547_c0</t>
  </si>
  <si>
    <t>cpd00080_c0 + cpd11468_c0 --&gt; cpd11493_c0 + cpd15325_c0</t>
  </si>
  <si>
    <t>G3PAT120</t>
  </si>
  <si>
    <t>rxn08546_c0</t>
  </si>
  <si>
    <t>cpd00106_c0 + cpd15499_c0 --&gt; cpd00036_c0 + cpd15500_c0</t>
  </si>
  <si>
    <t>FRD2</t>
  </si>
  <si>
    <t>rxn08527_c0</t>
  </si>
  <si>
    <t>cpd00047_c0 + cpd00067_c0 &lt;=&gt; cpd00011_c0 + cpd11640_c0</t>
  </si>
  <si>
    <t>FHLMULTI-RXN.c</t>
  </si>
  <si>
    <t>rxn08518_c0</t>
  </si>
  <si>
    <t>cpd00001_c0 + cpd11470_c0 --&gt; cpd00067_c0 + cpd03846_c0 + cpd11493_c0</t>
  </si>
  <si>
    <t>R08157</t>
  </si>
  <si>
    <t>rxn08438_c0</t>
  </si>
  <si>
    <t>cpd00001_c0 + cpd15239_c0 &lt;=&gt; cpd11493_c0 + cpd15237_c0</t>
  </si>
  <si>
    <t>FA161ACPHi</t>
  </si>
  <si>
    <t>rxn08437_c0</t>
  </si>
  <si>
    <t>cpd00001_c0 + cpd15277_c0 --&gt; cpd00214_c0 + cpd11493_c0</t>
  </si>
  <si>
    <t>RXN-9549.c</t>
  </si>
  <si>
    <t>rxn08436_c0</t>
  </si>
  <si>
    <t>cpd00001_c0 + cpd15294_c0 &lt;=&gt; cpd11493_c0 + cpd15298_c0</t>
  </si>
  <si>
    <t>FA141ACPHi</t>
  </si>
  <si>
    <t>rxn08435_c0</t>
  </si>
  <si>
    <t>cpd00001_c0 + cpd11466_c0 --&gt; cpd00067_c0 + cpd03847_c0 + cpd11493_c0</t>
  </si>
  <si>
    <t>R08159</t>
  </si>
  <si>
    <t>rxn08434_c0</t>
  </si>
  <si>
    <t>cpd00001_c0 + cpd11474_c0 --&gt; cpd00067_c0 + cpd01107_c0 + cpd11493_c0</t>
  </si>
  <si>
    <t>R08158</t>
  </si>
  <si>
    <t>rxn08433_c0</t>
  </si>
  <si>
    <t>cpd00282_c0 + cpd15560_c0 --&gt; cpd00247_c0 + cpd15561_c0</t>
  </si>
  <si>
    <t>DIHYDROOROTATE-DEHYDROGENASE-RXN.c.metaexp.CPD-9956_UBIQUINONE-8</t>
  </si>
  <si>
    <t>rxn08335_c0</t>
  </si>
  <si>
    <t>cpd00052_c0 + cpd15527_c0 --&gt; cpd00012_c0 + cpd00067_c0 + cpd15420_c0</t>
  </si>
  <si>
    <t>DASYN181</t>
  </si>
  <si>
    <t>rxn08312_c0</t>
  </si>
  <si>
    <t>cpd00052_c0 + cpd15526_c0 &lt;=&gt; cpd00012_c0 + cpd00067_c0 + cpd15421_c0</t>
  </si>
  <si>
    <t>DASYN180</t>
  </si>
  <si>
    <t>rxn08311_c0</t>
  </si>
  <si>
    <t>cpd00052_c0 + cpd15525_c0 --&gt; cpd00012_c0 + cpd00067_c0 + cpd15418_c0</t>
  </si>
  <si>
    <t>DASYN161</t>
  </si>
  <si>
    <t>rxn08310_c0</t>
  </si>
  <si>
    <t>cpd00052_c0 + cpd15524_c0 --&gt; cpd00012_c0 + cpd00067_c0 + cpd15419_c0</t>
  </si>
  <si>
    <t>DASYN160</t>
  </si>
  <si>
    <t>rxn08309_c0</t>
  </si>
  <si>
    <t>cpd00052_c0 + cpd15523_c0 --&gt; cpd00012_c0 + cpd00067_c0 + cpd15422_c0</t>
  </si>
  <si>
    <t>DASYN141</t>
  </si>
  <si>
    <t>rxn08308_c0</t>
  </si>
  <si>
    <t>cpd00052_c0 + cpd15522_c0 --&gt; cpd00012_c0 + cpd00067_c0 + cpd15423_c0</t>
  </si>
  <si>
    <t>DASYN140</t>
  </si>
  <si>
    <t>rxn08307_c0</t>
  </si>
  <si>
    <t>cpd00052_c0 + cpd15521_c0 --&gt; cpd00012_c0 + cpd00067_c0 + cpd15417_c0</t>
  </si>
  <si>
    <t>DASYN120</t>
  </si>
  <si>
    <t>rxn08306_c0</t>
  </si>
  <si>
    <t>2.0 cpd15541_c0 --&gt; cpd00100_c0 + cpd15431_c0</t>
  </si>
  <si>
    <t>CLPNS181pp</t>
  </si>
  <si>
    <t>rxn08232_c0</t>
  </si>
  <si>
    <t>2.0 cpd15540_c0 --&gt; cpd00100_c0 + cpd15430_c0</t>
  </si>
  <si>
    <t>CLPNS180pp</t>
  </si>
  <si>
    <t>rxn08231_c0</t>
  </si>
  <si>
    <t>2.0 cpd15539_c0 --&gt; cpd00100_c0 + cpd15429_c0</t>
  </si>
  <si>
    <t>CLPNS161pp</t>
  </si>
  <si>
    <t>rxn08230_c0</t>
  </si>
  <si>
    <t>2.0 cpd15538_c0 --&gt; cpd00100_c0 + cpd15428_c0</t>
  </si>
  <si>
    <t>CLPNS160pp</t>
  </si>
  <si>
    <t>rxn08229_c0</t>
  </si>
  <si>
    <t>2.0 cpd15537_c0 --&gt; cpd00100_c0 + cpd15427_c0</t>
  </si>
  <si>
    <t>CLPNS141pp</t>
  </si>
  <si>
    <t>rxn08228_c0</t>
  </si>
  <si>
    <t>2.0 cpd15536_c0 --&gt; cpd00100_c0 + cpd15426_c0</t>
  </si>
  <si>
    <t>CLPNS140pp</t>
  </si>
  <si>
    <t>rxn08227_c0</t>
  </si>
  <si>
    <t>2.0 cpd15535_c0 --&gt; cpd00100_c0 + cpd15425_c0</t>
  </si>
  <si>
    <t>CLPNS120pp</t>
  </si>
  <si>
    <t>rxn08226_c0</t>
  </si>
  <si>
    <t>2.0 cpd00017_c0 + cpd15541_c0 &lt;=&gt; 2.0 cpd00019_c0 + 2.0 cpd00067_c0 + cpd15436_c0</t>
  </si>
  <si>
    <t>CFAS180G</t>
  </si>
  <si>
    <t>rxn08209_c0</t>
  </si>
  <si>
    <t>2.0 cpd00017_c0 + cpd15534_c0 &lt;=&gt; 2.0 cpd00019_c0 + 3.0 cpd00067_c0 + cpd15434_c0</t>
  </si>
  <si>
    <t>CFAS180E</t>
  </si>
  <si>
    <t>rxn08208_c0</t>
  </si>
  <si>
    <t>2.0 cpd00017_c0 + cpd15539_c0 &lt;=&gt; 2.0 cpd00019_c0 + 2.0 cpd00067_c0 + cpd15435_c0</t>
  </si>
  <si>
    <t>CFAS160G</t>
  </si>
  <si>
    <t>rxn08207_c0</t>
  </si>
  <si>
    <t>2.0 cpd00017_c0 + cpd15532_c0 &lt;=&gt; 2.0 cpd00019_c0 + 3.0 cpd00067_c0 + cpd15433_c0</t>
  </si>
  <si>
    <t>CFAS160E</t>
  </si>
  <si>
    <t>rxn08206_c0</t>
  </si>
  <si>
    <t>cpd00179_c0 + cpd01329_c0 &lt;=&gt; cpd00027_c0 + cpd15494_c0</t>
  </si>
  <si>
    <t>AMALT4</t>
  </si>
  <si>
    <t>rxn08129_c0</t>
  </si>
  <si>
    <t>cpd00179_c0 + cpd15495_c0 &lt;=&gt; cpd00027_c0 + cpd01329_c0</t>
  </si>
  <si>
    <t>AMALT3</t>
  </si>
  <si>
    <t>rxn08128_c0</t>
  </si>
  <si>
    <t>cpd00179_c0 + cpd01399_c0 &lt;=&gt; cpd00027_c0 + cpd15495_c0</t>
  </si>
  <si>
    <t>AMALT2</t>
  </si>
  <si>
    <t>rxn08127_c0</t>
  </si>
  <si>
    <t>cpd00179_c0 + cpd01262_c0 &lt;=&gt; cpd00027_c0 + cpd01399_c0</t>
  </si>
  <si>
    <t>AMALT1</t>
  </si>
  <si>
    <t>rxn08126_c0</t>
  </si>
  <si>
    <t>cpd00003_c0 + cpd00010_c0 + cpd00024_c0 --&gt; cpd00004_c0 + cpd00011_c0 + cpd00078_c0</t>
  </si>
  <si>
    <t>R08549</t>
  </si>
  <si>
    <t>rxn08094_c0</t>
  </si>
  <si>
    <t>cpd00067_c0 + cpd11825_c0 + cpd15328_c0 &lt;=&gt; cpd11493_c0 + cpd15527_c0</t>
  </si>
  <si>
    <t>AGPAT181</t>
  </si>
  <si>
    <t>rxn08089_c0</t>
  </si>
  <si>
    <t>2.0 cpd00067_c0 + cpd15268_c0 + cpd15329_c0 &lt;=&gt; cpd11493_c0 + cpd15526_c0</t>
  </si>
  <si>
    <t>AGPAT180</t>
  </si>
  <si>
    <t>rxn08088_c0</t>
  </si>
  <si>
    <t>cpd00067_c0 + cpd15239_c0 + cpd15326_c0 &lt;=&gt; cpd11493_c0 + cpd15525_c0</t>
  </si>
  <si>
    <t>AGPAT161</t>
  </si>
  <si>
    <t>rxn08087_c0</t>
  </si>
  <si>
    <t>cpd00067_c0 + cpd15277_c0 + cpd15327_c0 &lt;=&gt; cpd11493_c0 + cpd15524_c0</t>
  </si>
  <si>
    <t>AGPAT160</t>
  </si>
  <si>
    <t>rxn08086_c0</t>
  </si>
  <si>
    <t>cpd00067_c0 + cpd15294_c0 + cpd15330_c0 &lt;=&gt; cpd11493_c0 + cpd15523_c0</t>
  </si>
  <si>
    <t>AGPAT141</t>
  </si>
  <si>
    <t>rxn08085_c0</t>
  </si>
  <si>
    <t>cpd00067_c0 + cpd11466_c0 + cpd15331_c0 &lt;=&gt; cpd11493_c0 + cpd15522_c0</t>
  </si>
  <si>
    <t>AGPAT140</t>
  </si>
  <si>
    <t>rxn08084_c0</t>
  </si>
  <si>
    <t>cpd00067_c0 + cpd11468_c0 + cpd15325_c0 &lt;-- cpd11493_c0 + cpd15521_c0</t>
  </si>
  <si>
    <t>AGPAT120</t>
  </si>
  <si>
    <t>&lt;-</t>
  </si>
  <si>
    <t>rxn08083_c0</t>
  </si>
  <si>
    <t>cpd00017_c0 + cpd14960_c0 &lt;=&gt; cpd00019_c0 + cpd00067_c0 + cpd08372_c0</t>
  </si>
  <si>
    <t>R07773</t>
  </si>
  <si>
    <t>rxn07587_c0</t>
  </si>
  <si>
    <t>cpd00001_c0 + cpd08371_c0 &lt;=&gt; cpd00071_c0 + cpd14960_c0</t>
  </si>
  <si>
    <t>R07772</t>
  </si>
  <si>
    <t>rxn07586_c0</t>
  </si>
  <si>
    <t>cpd00024_c0 + cpd00504_c0 &lt;=&gt; cpd00001_c0 + cpd00023_c0 + cpd00067_c0 + cpd02465_c0</t>
  </si>
  <si>
    <t>R07613</t>
  </si>
  <si>
    <t>rxn07441_c0</t>
  </si>
  <si>
    <t>cpd00084_c0 + cpd14547_c0 --&gt; cpd00035_c0 + cpd14548_c0</t>
  </si>
  <si>
    <t>R07460</t>
  </si>
  <si>
    <t>rxn07292_c0</t>
  </si>
  <si>
    <t>2.0 cpd00001_c0 + 2.0 cpd00002_c0 + 2.0 cpd00053_c0 + cpd03421_c0 --&gt; 2.0 cpd00008_c0 + 2.0 cpd00009_c0 + 2.0 cpd00023_c0 + 2.0 cpd00067_c0 + cpd03914_c0</t>
  </si>
  <si>
    <t>R05815</t>
  </si>
  <si>
    <t>rxn06979_c0</t>
  </si>
  <si>
    <t>cpd00002_c0 + cpd00023_c0 + cpd11912_c0 &lt;=&gt; cpd00012_c0 + cpd00018_c0 + cpd00067_c0 + cpd12227_c0</t>
  </si>
  <si>
    <t>R05578</t>
  </si>
  <si>
    <t>rxn06937_c0</t>
  </si>
  <si>
    <t>2.0 cpd00001_c0 + 2.0 cpd00002_c0 + 2.0 cpd00053_c0 + cpd03832_c0 --&gt; 2.0 cpd00008_c0 + 2.0 cpd00009_c0 + 2.0 cpd00023_c0 + 2.0 cpd00067_c0 + cpd03913_c0</t>
  </si>
  <si>
    <t>R05224</t>
  </si>
  <si>
    <t>rxn06887_c0</t>
  </si>
  <si>
    <t>cpd00002_c0 + cpd00023_c0 + cpd03524_c0 &lt;-- cpd00008_c0 + cpd00009_c0 + cpd00067_c0 + cpd12796_c0</t>
  </si>
  <si>
    <t>R05197_c</t>
  </si>
  <si>
    <t>rxn06882_c0</t>
  </si>
  <si>
    <t>cpd03736_c0 + cpd11493_c0 &lt;-- cpd03586_c0 + cpd11468_c0</t>
  </si>
  <si>
    <t>R05146</t>
  </si>
  <si>
    <t>rxn06865_c0</t>
  </si>
  <si>
    <t>cpd03587_c0 + cpd11493_c0 &lt;-- cpd03736_c0 + cpd11466_c0</t>
  </si>
  <si>
    <t>R05075</t>
  </si>
  <si>
    <t>rxn06848_c0</t>
  </si>
  <si>
    <t>cpd00037_c0 + cpd00067_c0 + cpd11484_c0 --&gt; cpd02886_c0 + cpd11493_c0</t>
  </si>
  <si>
    <t>R04567</t>
  </si>
  <si>
    <t>rxn06729_c0</t>
  </si>
  <si>
    <t>cpd02835_c0 + cpd11493_c0 &lt;-- cpd03584_c0 + cpd11484_c0</t>
  </si>
  <si>
    <t>R04550</t>
  </si>
  <si>
    <t>rxn06723_c0</t>
  </si>
  <si>
    <t>cpd00022_c0 + cpd12543_c0 --&gt; cpd00070_c0 + cpd12848_c0</t>
  </si>
  <si>
    <t>R04386</t>
  </si>
  <si>
    <t>rxn06673_c0</t>
  </si>
  <si>
    <t>cpd00087_c0 + cpd11830_c0 &lt;=&gt; cpd00013_c0 + cpd00125_c0 + cpd12225_c0</t>
  </si>
  <si>
    <t>R04125</t>
  </si>
  <si>
    <t>rxn06600_c0</t>
  </si>
  <si>
    <t>cpd00005_c0 + cpd00067_c0 + cpd12227_c0 &lt;=&gt; cpd00006_c0 + cpd02345_c0 + cpd11912_c0</t>
  </si>
  <si>
    <t>R04109</t>
  </si>
  <si>
    <t>rxn06591_c0</t>
  </si>
  <si>
    <t>2.0 cpd11640_c0 + cpd12157_c0 &lt;=&gt; 4.0 cpd00067_c0 + cpd12159_c0</t>
  </si>
  <si>
    <t>R04015</t>
  </si>
  <si>
    <t>rxn06557_c0</t>
  </si>
  <si>
    <t>cpd00001_c0 + cpd11468_c0 --&gt; cpd00067_c0 + cpd01741_c0 + cpd11493_c0</t>
  </si>
  <si>
    <t>R04014</t>
  </si>
  <si>
    <t>rxn06556_c0</t>
  </si>
  <si>
    <t>cpd00003_c0 + cpd12225_c0 &lt;=&gt; cpd00004_c0 + cpd00067_c0 + cpd12005_c0</t>
  </si>
  <si>
    <t>R03815</t>
  </si>
  <si>
    <t>rxn06493_c0</t>
  </si>
  <si>
    <t>cpd00033_c0 + cpd00067_c0 + cpd12005_c0 &lt;=&gt; cpd00011_c0 + cpd11830_c0</t>
  </si>
  <si>
    <t>R03425</t>
  </si>
  <si>
    <t>rxn06377_c0</t>
  </si>
  <si>
    <t>cpd00001_c0 + cpd00533_c0 + cpd11420_c0 &lt;=&gt; cpd00096_c0 + cpd11421_c0</t>
  </si>
  <si>
    <t>R02024</t>
  </si>
  <si>
    <t>rxn06076_c0</t>
  </si>
  <si>
    <t>cpd00001_c0 + cpd00978_c0 + cpd11420_c0 &lt;=&gt; cpd00014_c0 + cpd11421_c0</t>
  </si>
  <si>
    <t>R02018</t>
  </si>
  <si>
    <t>rxn06075_c0</t>
  </si>
  <si>
    <t>cpd00010_c0 + cpd12370_c0 &lt;=&gt; cpd00045_c0 + cpd11493_c0</t>
  </si>
  <si>
    <t>R01625</t>
  </si>
  <si>
    <t>rxn06023_c0</t>
  </si>
  <si>
    <t>cpd00001_c0 + cpd11493_c0 &lt;=&gt; 2.0 cpd00067_c0 + cpd00834_c0 + cpd12370_c0</t>
  </si>
  <si>
    <t>R01623</t>
  </si>
  <si>
    <t>rxn06022_c0</t>
  </si>
  <si>
    <t>cpd00011_c0 + cpd00022_c0 + cpd00067_c0 + cpd11620_c0 &lt;=&gt; cpd00010_c0 + cpd00020_c0 + cpd11621_c0</t>
  </si>
  <si>
    <t>R_R01196_c</t>
  </si>
  <si>
    <t>rxn05938_c0</t>
  </si>
  <si>
    <t>cpd00006_c0 + cpd00067_c0 + cpd11620_c0 --&gt; cpd00005_c0 + cpd11621_c0</t>
  </si>
  <si>
    <t>FRDOr</t>
  </si>
  <si>
    <t>rxn05937_c0</t>
  </si>
  <si>
    <t>2.0 cpd00001_c0 + cpd00013_c0 + 6.0 cpd11621_c0 &lt;-- 8.0 cpd00067_c0 + cpd00075_c0 + 6.0 cpd11620_c0</t>
  </si>
  <si>
    <t>R00790</t>
  </si>
  <si>
    <t>rxn05893_c0</t>
  </si>
  <si>
    <t>cpd00009_c0 + cpd00155_c0 &lt;-- cpd00089_c0 + cpd15302_c0</t>
  </si>
  <si>
    <t>GLC3</t>
  </si>
  <si>
    <t>rxn05740_c0</t>
  </si>
  <si>
    <t>cpd00036_e0 + cpd00067_e0 &lt;=&gt; cpd00036_c0 + cpd00067_c0</t>
  </si>
  <si>
    <t>U205</t>
  </si>
  <si>
    <t>rxn05654_c0</t>
  </si>
  <si>
    <t>cpd00048_e0 + cpd00067_e0 &lt;=&gt; cpd00048_c0 + cpd00067_c0</t>
  </si>
  <si>
    <t>SO4t2</t>
  </si>
  <si>
    <t>rxn05651_c0</t>
  </si>
  <si>
    <t>cpd00209_e0 &lt;=&gt; cpd00209_c0</t>
  </si>
  <si>
    <t>NO3t2</t>
  </si>
  <si>
    <t>rxn05627_c0</t>
  </si>
  <si>
    <t>cpd00075_e0 &lt;=&gt; cpd00075_c0</t>
  </si>
  <si>
    <t>NO2t2r</t>
  </si>
  <si>
    <t>rxn05625_c0</t>
  </si>
  <si>
    <t>cpd00001_c0 + cpd00002_c0 + cpd11574_e0 --&gt; cpd00008_c0 + cpd00009_c0 + cpd00067_c0 + cpd11574_c0</t>
  </si>
  <si>
    <t>3.6.3.29-RXN.ce</t>
  </si>
  <si>
    <t>rxn05619_c0</t>
  </si>
  <si>
    <t>cpd00030_e0 + cpd00067_e0 &lt;=&gt; cpd00030_c0 + cpd00067_c0</t>
  </si>
  <si>
    <t>MNt2</t>
  </si>
  <si>
    <t>rxn05618_c0</t>
  </si>
  <si>
    <t>cpd00254_c0 &lt;=&gt; cpd00254_e0</t>
  </si>
  <si>
    <t>TRANS-RXN-141.ce</t>
  </si>
  <si>
    <t>rxn05616_c0</t>
  </si>
  <si>
    <t>cpd00067_e0 + cpd00130_e0 &lt;=&gt; cpd00067_c0 + cpd00130_c0</t>
  </si>
  <si>
    <t>MAL31</t>
  </si>
  <si>
    <t>rxn05605_c0</t>
  </si>
  <si>
    <t>cpd00100_c0 &lt;=&gt; cpd00100_e0</t>
  </si>
  <si>
    <t>RXN0-1683.ce.maizeexp.GLYCEROL_GLYCEROL</t>
  </si>
  <si>
    <t>rxn05581_c0</t>
  </si>
  <si>
    <t>cpd00067_e0 + cpd00106_e0 &lt;=&gt; cpd00067_c0 + cpd00106_c0</t>
  </si>
  <si>
    <t>U207</t>
  </si>
  <si>
    <t>rxn05561_c0</t>
  </si>
  <si>
    <t>cpd00047_e0 + cpd00067_e0 &lt;=&gt; cpd00047_c0 + cpd00067_c0</t>
  </si>
  <si>
    <t>FORt2</t>
  </si>
  <si>
    <t>rxn05559_c0</t>
  </si>
  <si>
    <t>cpd00001_c0 + cpd00002_c0 + cpd10515_e0 --&gt; cpd00008_c0 + cpd00009_c0 + cpd00067_c0 + cpd10515_c0</t>
  </si>
  <si>
    <t>FE2abc</t>
  </si>
  <si>
    <t>rxn05555_c0</t>
  </si>
  <si>
    <t>cpd00001_c0 + cpd00002_c0 + cpd00058_c0 --&gt; cpd00008_c0 + cpd00009_c0 + cpd00058_e0 + cpd00067_c0</t>
  </si>
  <si>
    <t>3.6.3.4-RXN.ce</t>
  </si>
  <si>
    <t>rxn05528_c0</t>
  </si>
  <si>
    <t>cpd00067_e0 + cpd00205_e0 + cpd01012_c0 --&gt; cpd00067_c0 + cpd00205_c0 + cpd01012_e0</t>
  </si>
  <si>
    <t>CD2t4</t>
  </si>
  <si>
    <t>rxn05517_c0</t>
  </si>
  <si>
    <t>cpd00001_c0 + cpd00002_c0 + cpd01012_c0 --&gt; cpd00008_c0 + cpd00009_c0 + cpd00067_c0 + cpd01012_e0</t>
  </si>
  <si>
    <t>3.6.3.3-RXN.ce</t>
  </si>
  <si>
    <t>rxn05516_c0</t>
  </si>
  <si>
    <t>cpd00063_c0 + cpd00067_e0 &lt;=&gt; cpd00063_e0 + cpd00067_c0</t>
  </si>
  <si>
    <t>CAt4</t>
  </si>
  <si>
    <t>rxn05514_c0</t>
  </si>
  <si>
    <t>cpd00007_e0 &lt;=&gt; cpd00007_c0</t>
  </si>
  <si>
    <t>TRANS-RXNAVI-26568.ce</t>
  </si>
  <si>
    <t>rxn05468_c0</t>
  </si>
  <si>
    <t>cpd00011_e0 &lt;=&gt; cpd00011_c0</t>
  </si>
  <si>
    <t>CO2t</t>
  </si>
  <si>
    <t>rxn05467_c0</t>
  </si>
  <si>
    <t>cpd00013_e0 &lt;=&gt; cpd00013_c0</t>
  </si>
  <si>
    <t>TRANS-RXN-173.ce</t>
  </si>
  <si>
    <t>rxn05466_c0</t>
  </si>
  <si>
    <t>cpd00067_c0 + cpd00070_c0 + cpd11493_c0 &lt;=&gt; cpd00010_c0 + cpd11492_c0</t>
  </si>
  <si>
    <t>R01626</t>
  </si>
  <si>
    <t>rxn05465_c0</t>
  </si>
  <si>
    <t>cpd00067_c0 + cpd11472_c0 + cpd11492_c0 --&gt; cpd00011_c0 + cpd11490_c0 + cpd11493_c0</t>
  </si>
  <si>
    <t>R04957</t>
  </si>
  <si>
    <t>rxn05350_c0</t>
  </si>
  <si>
    <t>cpd00022_c0 + cpd11493_c0 &lt;=&gt; cpd00010_c0 + cpd11494_c0</t>
  </si>
  <si>
    <t>R01624</t>
  </si>
  <si>
    <t>rxn05349_c0</t>
  </si>
  <si>
    <t>cpd11474_c0 + cpd11492_c0 --&gt; cpd00011_c0 + cpd11489_c0 + cpd11493_c0</t>
  </si>
  <si>
    <t>R04963</t>
  </si>
  <si>
    <t>rxn05348_c0</t>
  </si>
  <si>
    <t>cpd11492_c0 + cpd11494_c0 --&gt; cpd00011_c0 + cpd11488_c0 + cpd11493_c0</t>
  </si>
  <si>
    <t>R04355</t>
  </si>
  <si>
    <t>rxn05347_c0</t>
  </si>
  <si>
    <t>cpd11464_c0 + cpd11492_c0 --&gt; cpd00011_c0 + cpd11486_c0 + cpd11493_c0</t>
  </si>
  <si>
    <t>R04952</t>
  </si>
  <si>
    <t>rxn05346_c0</t>
  </si>
  <si>
    <t>cpd11468_c0 + cpd11492_c0 --&gt; cpd00011_c0 + cpd11491_c0 + cpd11493_c0</t>
  </si>
  <si>
    <t>R04726</t>
  </si>
  <si>
    <t>rxn05345_c0</t>
  </si>
  <si>
    <t>cpd11466_c0 + cpd11492_c0 --&gt; cpd00011_c0 + cpd11485_c0 + cpd11493_c0</t>
  </si>
  <si>
    <t>R04968</t>
  </si>
  <si>
    <t>rxn05344_c0</t>
  </si>
  <si>
    <t>cpd11470_c0 + cpd11492_c0 --&gt; cpd00011_c0 + cpd11487_c0 + cpd11493_c0</t>
  </si>
  <si>
    <t>R04960</t>
  </si>
  <si>
    <t>rxn05343_c0</t>
  </si>
  <si>
    <t>cpd00006_c0 + cpd11484_c0 &lt;=&gt; cpd00005_c0 + cpd11491_c0</t>
  </si>
  <si>
    <t>R04566</t>
  </si>
  <si>
    <t>rxn05342_c0</t>
  </si>
  <si>
    <t>cpd00006_c0 + cpd11483_c0 &lt;=&gt; cpd00005_c0 + cpd00067_c0 + cpd11490_c0</t>
  </si>
  <si>
    <t>R04536</t>
  </si>
  <si>
    <t>rxn05341_c0</t>
  </si>
  <si>
    <t>cpd00006_c0 + cpd11480_c0 &lt;=&gt; cpd00005_c0 + cpd11489_c0</t>
  </si>
  <si>
    <t>R04964</t>
  </si>
  <si>
    <t>rxn05340_c0</t>
  </si>
  <si>
    <t>cpd00006_c0 + cpd11478_c0 &lt;=&gt; cpd00005_c0 + cpd11488_c0</t>
  </si>
  <si>
    <t>R04533</t>
  </si>
  <si>
    <t>rxn05339_c0</t>
  </si>
  <si>
    <t>cpd00006_c0 + cpd11482_c0 &lt;-- cpd00005_c0 + cpd00067_c0 + cpd11487_c0</t>
  </si>
  <si>
    <t>R04534</t>
  </si>
  <si>
    <t>rxn05338_c0</t>
  </si>
  <si>
    <t>cpd00006_c0 + cpd11479_c0 &lt;=&gt; cpd00005_c0 + cpd11486_c0</t>
  </si>
  <si>
    <t>R04953</t>
  </si>
  <si>
    <t>rxn05337_c0</t>
  </si>
  <si>
    <t>cpd00006_c0 + cpd11481_c0 &lt;=&gt; cpd00005_c0 + cpd11485_c0</t>
  </si>
  <si>
    <t>R04543</t>
  </si>
  <si>
    <t>rxn05336_c0</t>
  </si>
  <si>
    <t>cpd11484_c0 &lt;=&gt; cpd00001_c0 + cpd11467_c0</t>
  </si>
  <si>
    <t>R04568</t>
  </si>
  <si>
    <t>rxn05335_c0</t>
  </si>
  <si>
    <t>cpd11483_c0 &lt;=&gt; cpd00001_c0 + cpd11471_c0</t>
  </si>
  <si>
    <t>R04537</t>
  </si>
  <si>
    <t>rxn05334_c0</t>
  </si>
  <si>
    <t>cpd11482_c0 &lt;=&gt; cpd00001_c0 + cpd00067_c0 + cpd11475_c0</t>
  </si>
  <si>
    <t>R04535</t>
  </si>
  <si>
    <t>rxn05333_c0</t>
  </si>
  <si>
    <t>cpd11481_c0 &lt;=&gt; cpd00001_c0 + cpd11477_c0</t>
  </si>
  <si>
    <t>R04544</t>
  </si>
  <si>
    <t>rxn05332_c0</t>
  </si>
  <si>
    <t>cpd11480_c0 &lt;=&gt; cpd00001_c0 + cpd11469_c0</t>
  </si>
  <si>
    <t>R04965</t>
  </si>
  <si>
    <t>rxn05331_c0</t>
  </si>
  <si>
    <t>cpd11479_c0 &lt;=&gt; cpd00001_c0 + cpd11473_c0</t>
  </si>
  <si>
    <t>R04954</t>
  </si>
  <si>
    <t>rxn05330_c0</t>
  </si>
  <si>
    <t>cpd11478_c0 &lt;=&gt; cpd00001_c0 + cpd11465_c0</t>
  </si>
  <si>
    <t>R04428</t>
  </si>
  <si>
    <t>rxn05329_c0</t>
  </si>
  <si>
    <t>cpd00003_c0 + cpd11476_c0 &lt;-- cpd00004_c0 + cpd00067_c0 + cpd11477_c0</t>
  </si>
  <si>
    <t>R04969</t>
  </si>
  <si>
    <t>rxn05328_c0</t>
  </si>
  <si>
    <t>cpd00003_c0 + cpd11474_c0 &lt;-- cpd00004_c0 + 2.0 cpd00067_c0 + cpd11475_c0</t>
  </si>
  <si>
    <t>R04961</t>
  </si>
  <si>
    <t>rxn05327_c0</t>
  </si>
  <si>
    <t>cpd00003_c0 + cpd11472_c0 &lt;-- cpd00004_c0 + cpd00067_c0 + cpd11473_c0</t>
  </si>
  <si>
    <t>R04955</t>
  </si>
  <si>
    <t>rxn05326_c0</t>
  </si>
  <si>
    <t>cpd00003_c0 + cpd11470_c0 &lt;-- cpd00004_c0 + cpd00067_c0 + cpd11471_c0</t>
  </si>
  <si>
    <t>R04958</t>
  </si>
  <si>
    <t>rxn05325_c0</t>
  </si>
  <si>
    <t>cpd00003_c0 + cpd11468_c0 &lt;-- cpd00004_c0 + 2.0 cpd00067_c0 + cpd11469_c0</t>
  </si>
  <si>
    <t>R04724</t>
  </si>
  <si>
    <t>rxn05324_c0</t>
  </si>
  <si>
    <t>cpd00003_c0 + cpd11466_c0 &lt;-- cpd00004_c0 + 2.0 cpd00067_c0 + cpd11467_c0</t>
  </si>
  <si>
    <t>R04966</t>
  </si>
  <si>
    <t>rxn05323_c0</t>
  </si>
  <si>
    <t>cpd00003_c0 + cpd11464_c0 &lt;-- cpd00004_c0 + 2.0 cpd00067_c0 + cpd11465_c0</t>
  </si>
  <si>
    <t>R04429</t>
  </si>
  <si>
    <t>rxn05322_c0</t>
  </si>
  <si>
    <t>cpd00001_e0 &lt;=&gt; cpd00001_c0</t>
  </si>
  <si>
    <t>TRANS-RXNBWI-115401.ce.maizeexp.OH_OH</t>
  </si>
  <si>
    <t>rxn05319_c0</t>
  </si>
  <si>
    <t>cpd00034_c0 + cpd00067_e0 + cpd00205_e0 --&gt; cpd00034_e0 + cpd00067_c0 + cpd00205_c0</t>
  </si>
  <si>
    <t>ZN2t4</t>
  </si>
  <si>
    <t>rxn05315_c0</t>
  </si>
  <si>
    <t>cpd00009_e0 + cpd00067_e0 --&gt; cpd00009_c0 + cpd00067_c0</t>
  </si>
  <si>
    <t>PHO84</t>
  </si>
  <si>
    <t>rxn05312_c0</t>
  </si>
  <si>
    <t>cpd00005_c0 + cpd00067_c0 + cpd11420_c0 &lt;=&gt; cpd00006_c0 + cpd11421_c0</t>
  </si>
  <si>
    <t>R02016</t>
  </si>
  <si>
    <t>rxn05289_c0</t>
  </si>
  <si>
    <t>cpd00044_c0 + cpd11421_c0 &lt;=&gt; cpd00045_c0 + cpd00067_c0 + cpd00081_c0 + cpd11420_c0</t>
  </si>
  <si>
    <t>R02021</t>
  </si>
  <si>
    <t>rxn05239_c0</t>
  </si>
  <si>
    <t>cpd00031_c0 + cpd11421_c0 &lt;=&gt; cpd00001_c0 + cpd00295_c0 + cpd11420_c0</t>
  </si>
  <si>
    <t>R02019</t>
  </si>
  <si>
    <t>rxn05233_c0</t>
  </si>
  <si>
    <t>cpd00008_c0 + cpd11421_c0 &lt;=&gt; cpd00001_c0 + cpd00177_c0 + cpd11420_c0</t>
  </si>
  <si>
    <t>R02017</t>
  </si>
  <si>
    <t>rxn05231_c0</t>
  </si>
  <si>
    <t>cpd00067_c0 + cpd00971_e0 &lt;=&gt; cpd00067_e0 + cpd00971_c0</t>
  </si>
  <si>
    <t>TRANS-RXNBWI-115525.ce.maizeexp.NA+_NA+</t>
  </si>
  <si>
    <t>rxn05209_c0</t>
  </si>
  <si>
    <t>cpd00205_e0 --&gt; cpd00205_c0</t>
  </si>
  <si>
    <t>TRANS-RXN-187.ce</t>
  </si>
  <si>
    <t>rxn05206_c0</t>
  </si>
  <si>
    <t>cpd00001_c0 + cpd00002_c0 + cpd10516_e0 --&gt; cpd00008_c0 + cpd00009_c0 + cpd00067_c0 + cpd10516_c0</t>
  </si>
  <si>
    <t>3.6.3.30-RXN.ce</t>
  </si>
  <si>
    <t>rxn05195_c0</t>
  </si>
  <si>
    <t>cpd00001_c0 + cpd00002_c0 + cpd00209_e0 --&gt; cpd00008_c0 + cpd00009_c0 + cpd00067_c0 + cpd00209_c0</t>
  </si>
  <si>
    <t>3.6.3.26-RXN.ce</t>
  </si>
  <si>
    <t>rxn05171_c0</t>
  </si>
  <si>
    <t>cpd00001_c0 + cpd00002_c0 + cpd00073_e0 --&gt; cpd00008_c0 + cpd00009_c0 + cpd00067_c0 + cpd00073_c0</t>
  </si>
  <si>
    <t>Urea-ABC transport</t>
  </si>
  <si>
    <t>rxn05157_c0</t>
  </si>
  <si>
    <t>cpd00001_c0 + cpd00002_c0 + cpd00034_e0 --&gt; cpd00008_c0 + cpd00009_c0 + cpd00034_c0 + cpd00067_c0</t>
  </si>
  <si>
    <t>ZNabc</t>
  </si>
  <si>
    <t>rxn05150_c0</t>
  </si>
  <si>
    <t>cpd00001_c0 + cpd00002_c0 + cpd00028_e0 --&gt; cpd00008_c0 + cpd00009_c0 + cpd00028_c0 + cpd00067_c0</t>
  </si>
  <si>
    <t>HEMEti</t>
  </si>
  <si>
    <t>rxn05148_c0</t>
  </si>
  <si>
    <t>cpd00001_c0 + cpd00002_c0 + cpd00009_e0 --&gt; cpd00008_c0 + 2.0 cpd00009_c0 + cpd00067_c0</t>
  </si>
  <si>
    <t>3.6.3.27-RXN.ce</t>
  </si>
  <si>
    <t>rxn05145_c0</t>
  </si>
  <si>
    <t>cpd11310_c0 &lt;=&gt; cpd02893_c0</t>
  </si>
  <si>
    <t>R07405</t>
  </si>
  <si>
    <t>rxn05115_c0</t>
  </si>
  <si>
    <t>cpd00002_c0 + cpd00242_c0 + cpd02140_c0 &lt;=&gt; cpd00008_c0 + cpd00009_c0 + cpd00067_c0 + cpd11310_c0</t>
  </si>
  <si>
    <t>R07404</t>
  </si>
  <si>
    <t>rxn05114_c0</t>
  </si>
  <si>
    <t>cpd00023_c0 + cpd00869_c0 &lt;=&gt; cpd00024_c0 + cpd00060_c0</t>
  </si>
  <si>
    <t>R07396</t>
  </si>
  <si>
    <t>rxn05108_c0</t>
  </si>
  <si>
    <t>cpd00001_c0 + cpd11296_c0 &lt;=&gt; cpd00009_c0 + cpd11255_c0</t>
  </si>
  <si>
    <t>R07394</t>
  </si>
  <si>
    <t>rxn05106_c0</t>
  </si>
  <si>
    <t>cpd11295_c0 &lt;=&gt; cpd11296_c0</t>
  </si>
  <si>
    <t>R07393</t>
  </si>
  <si>
    <t>rxn05105_c0</t>
  </si>
  <si>
    <t>cpd02791_c0 --&gt; cpd00001_c0 + cpd11295_c0</t>
  </si>
  <si>
    <t>R07392</t>
  </si>
  <si>
    <t>rxn05104_c0</t>
  </si>
  <si>
    <t>cpd00007_c0 + cpd11255_c0 --&gt; cpd00047_c0 + 2.0 cpd00067_c0 + cpd00869_c0</t>
  </si>
  <si>
    <t>R07364</t>
  </si>
  <si>
    <t>rxn05092_c0</t>
  </si>
  <si>
    <t>2.0 cpd00067_c0 + cpd01101_c0 &lt;=&gt; cpd00011_c0 + cpd00013_c0</t>
  </si>
  <si>
    <t>R07316</t>
  </si>
  <si>
    <t>rxn05064_c0</t>
  </si>
  <si>
    <t>cpd00171_c0 --&gt; cpd00047_c0 + cpd00067_c0 + cpd11225_c0</t>
  </si>
  <si>
    <t>R07281</t>
  </si>
  <si>
    <t>rxn05040_c0</t>
  </si>
  <si>
    <t>cpd00001_c0 + cpd02720_c0 &lt;=&gt; cpd00009_c0 + cpd02882_c0</t>
  </si>
  <si>
    <t>R07280</t>
  </si>
  <si>
    <t>rxn05039_c0</t>
  </si>
  <si>
    <t>cpd00009_c0 + cpd11218_c0 &lt;=&gt; cpd00027_c0 + cpd00501_c0</t>
  </si>
  <si>
    <t>R07264</t>
  </si>
  <si>
    <t>rxn05025_c0</t>
  </si>
  <si>
    <t>cpd00067_c0 + cpd02021_c0 --&gt; cpd00001_c0 + cpd11217_c0</t>
  </si>
  <si>
    <t>R07263</t>
  </si>
  <si>
    <t>rxn05024_c0</t>
  </si>
  <si>
    <t>cpd00001_c0 + cpd11217_c0 --&gt; cpd00010_c0 + cpd00067_c0 + cpd02295_c0</t>
  </si>
  <si>
    <t>R07262</t>
  </si>
  <si>
    <t>rxn05023_c0</t>
  </si>
  <si>
    <t>cpd00146_c0 + cpd00342_c0 &lt;=&gt; cpd00009_c0 + cpd00067_c0 + cpd11209_c0</t>
  </si>
  <si>
    <t>R07245</t>
  </si>
  <si>
    <t>rxn05012_c0</t>
  </si>
  <si>
    <t>cpd00017_c0 + cpd11206_c0 &lt;=&gt; cpd00019_c0 + cpd01620_c0</t>
  </si>
  <si>
    <t>R07238</t>
  </si>
  <si>
    <t>rxn05006_c0</t>
  </si>
  <si>
    <t>cpd00017_c0 + cpd00774_c0 &lt;=&gt; cpd00019_c0 + cpd00067_c0 + cpd11206_c0</t>
  </si>
  <si>
    <t>R07237</t>
  </si>
  <si>
    <t>rxn05005_c0</t>
  </si>
  <si>
    <t>cpd00001_c0 + cpd00006_c0 + cpd00202_c0 &lt;-- cpd00005_c0 + cpd00067_c0 + cpd08615_c0</t>
  </si>
  <si>
    <t>R07219</t>
  </si>
  <si>
    <t>rxn04996_c0</t>
  </si>
  <si>
    <t>cpd00003_c0 + cpd00345_c0 &lt;=&gt; cpd00004_c0 + cpd00067_c0 + cpd00125_c0</t>
  </si>
  <si>
    <t>R07168</t>
  </si>
  <si>
    <t>rxn04954_c0</t>
  </si>
  <si>
    <t>2.0 cpd00017_c0 + cpd02083_c0 --&gt; 2.0 cpd00011_c0 + 2.0 cpd00060_c0 + cpd00791_c0 + 2.0 cpd03091_c0</t>
  </si>
  <si>
    <t>R06895</t>
  </si>
  <si>
    <t>rxn04704_c0</t>
  </si>
  <si>
    <t>cpd00067_c0 + cpd08928_c0 --&gt; cpd00011_c0 + cpd02547_c0</t>
  </si>
  <si>
    <t>R06530</t>
  </si>
  <si>
    <t>rxn04385_c0</t>
  </si>
  <si>
    <t>cpd00002_c0 + cpd02547_c0 + cpd03917_c0 --&gt; cpd00008_c0 + cpd00009_c0 + cpd00067_c0 + cpd03919_c0</t>
  </si>
  <si>
    <t>R06529</t>
  </si>
  <si>
    <t>rxn04384_c0</t>
  </si>
  <si>
    <t>7.0 cpd00113_c0 + cpd08211_c0 --&gt; 7.0 cpd00012_c0 + 7.0 cpd00067_c0 + cpd02229_c0</t>
  </si>
  <si>
    <t>R06447</t>
  </si>
  <si>
    <t>rxn04308_c0</t>
  </si>
  <si>
    <t>cpd00005_c0 + cpd00007_c0 + cpd00067_c0 + cpd03448_c0 --&gt; cpd00001_c0 + cpd00006_c0 + cpd03449_c0</t>
  </si>
  <si>
    <t>R06146</t>
  </si>
  <si>
    <t>rxn04139_c0</t>
  </si>
  <si>
    <t>cpd00005_c0 + cpd00067_c0 + cpd08615_c0 --&gt; cpd00001_c0 + cpd00006_c0 + cpd00113_c0</t>
  </si>
  <si>
    <t>R05884</t>
  </si>
  <si>
    <t>rxn04113_c0</t>
  </si>
  <si>
    <t>cpd08289_c0 + cpd08449_c0 --&gt; 2.0 cpd00001_c0 + cpd00009_c0 + cpd00067_c0 + cpd00478_c0</t>
  </si>
  <si>
    <t>R05838</t>
  </si>
  <si>
    <t>rxn04070_c0</t>
  </si>
  <si>
    <t>2.0 cpd00067_c0 + cpd08375_c0 --&gt; cpd03421_c0</t>
  </si>
  <si>
    <t>R05814</t>
  </si>
  <si>
    <t>rxn04052_c0</t>
  </si>
  <si>
    <t>2.0 cpd00017_c0 + cpd08373_c0 &lt;=&gt; cpd00011_c0 + 2.0 cpd00019_c0 + cpd00067_c0 + cpd08375_c0</t>
  </si>
  <si>
    <t>R05813</t>
  </si>
  <si>
    <t>rxn04051_c0</t>
  </si>
  <si>
    <t>cpd00005_c0 + cpd00067_c0 + cpd08372_c0 &lt;=&gt; cpd00006_c0 + cpd08373_c0</t>
  </si>
  <si>
    <t>R05812</t>
  </si>
  <si>
    <t>rxn04050_c0</t>
  </si>
  <si>
    <t>cpd00017_c0 + cpd08370_c0 --&gt; cpd00019_c0 + cpd00067_c0 + cpd08371_c0</t>
  </si>
  <si>
    <t>R05810</t>
  </si>
  <si>
    <t>rxn04048_c0</t>
  </si>
  <si>
    <t>cpd00017_c0 + cpd08369_c0 &lt;=&gt; cpd00019_c0 + cpd08370_c0</t>
  </si>
  <si>
    <t>R05809</t>
  </si>
  <si>
    <t>rxn04047_c0</t>
  </si>
  <si>
    <t>cpd00017_c0 + 2.0 cpd00067_c0 + cpd08368_c0 --&gt; cpd00019_c0 + cpd08369_c0</t>
  </si>
  <si>
    <t>RXN-8760.c</t>
  </si>
  <si>
    <t>rxn04046_c0</t>
  </si>
  <si>
    <t>cpd00149_c0 + cpd03426_c0 &lt;=&gt; 2.0 cpd00067_c0 + cpd08368_c0</t>
  </si>
  <si>
    <t>R05807</t>
  </si>
  <si>
    <t>rxn04045_c0</t>
  </si>
  <si>
    <t>cpd00006_c0 + cpd01270_c0 &lt;-- cpd00005_c0 + cpd00050_c0 + 2.0 cpd00067_c0</t>
  </si>
  <si>
    <t>R05706</t>
  </si>
  <si>
    <t>rxn03975_c0</t>
  </si>
  <si>
    <t>cpd00006_c0 + cpd08286_c0 &lt;=&gt; cpd00005_c0 + cpd00067_c0 + cpd08289_c0</t>
  </si>
  <si>
    <t>R05688</t>
  </si>
  <si>
    <t>rxn03958_c0</t>
  </si>
  <si>
    <t>cpd00001_c0 + cpd08316_c0 &lt;=&gt; cpd00009_c0 + cpd04920_c0</t>
  </si>
  <si>
    <t>R05647</t>
  </si>
  <si>
    <t>rxn03919_c0</t>
  </si>
  <si>
    <t>cpd00002_c0 + cpd04918_c0 --&gt; cpd00008_c0 + cpd00067_c0 + cpd08316_c0</t>
  </si>
  <si>
    <t>R05646</t>
  </si>
  <si>
    <t>rxn03918_c0</t>
  </si>
  <si>
    <t>cpd00238_c0 &lt;=&gt; cpd04918_c0</t>
  </si>
  <si>
    <t>R05645</t>
  </si>
  <si>
    <t>rxn03917_c0</t>
  </si>
  <si>
    <t>cpd00002_c0 + cpd04920_c0 &lt;=&gt; cpd00012_c0 + cpd03830_c0</t>
  </si>
  <si>
    <t>R05644</t>
  </si>
  <si>
    <t>rxn03916_c0</t>
  </si>
  <si>
    <t>cpd08288_c0 &lt;=&gt; cpd00046_c0 + cpd08301_c0</t>
  </si>
  <si>
    <t>R05637</t>
  </si>
  <si>
    <t>rxn03910_c0</t>
  </si>
  <si>
    <t>cpd00020_c0 + cpd00067_c0 + cpd00102_c0 --&gt; cpd00011_c0 + cpd08289_c0</t>
  </si>
  <si>
    <t>R05636</t>
  </si>
  <si>
    <t>rxn03909_c0</t>
  </si>
  <si>
    <t>cpd00002_c0 + cpd08287_c0 --&gt; cpd00008_c0 + cpd00067_c0 + cpd08288_c0</t>
  </si>
  <si>
    <t>R05634</t>
  </si>
  <si>
    <t>rxn03908_c0</t>
  </si>
  <si>
    <t>cpd00052_c0 + cpd08286_c0 &lt;=&gt; cpd00012_c0 + cpd08287_c0</t>
  </si>
  <si>
    <t>R05633</t>
  </si>
  <si>
    <t>rxn03907_c0</t>
  </si>
  <si>
    <t>cpd00286_c0 + cpd02968_c0 &lt;=&gt; cpd00091_c0 + cpd03494_c0</t>
  </si>
  <si>
    <t>R05630</t>
  </si>
  <si>
    <t>rxn03904_c0</t>
  </si>
  <si>
    <t>cpd00001_c0 + cpd02229_c0 --&gt; cpd00009_c0 + 2.0 cpd00067_c0 + cpd00286_c0</t>
  </si>
  <si>
    <t>R05627</t>
  </si>
  <si>
    <t>rxn03901_c0</t>
  </si>
  <si>
    <t>cpd00136_c0 + cpd02557_c0 --&gt; cpd00012_c0 + cpd00067_c0 + cpd03443_c0</t>
  </si>
  <si>
    <t>R05615</t>
  </si>
  <si>
    <t>rxn03893_c0</t>
  </si>
  <si>
    <t>cpd00113_c0 + cpd00350_c0 --&gt; cpd00012_c0 + cpd00067_c0 + cpd08211_c0</t>
  </si>
  <si>
    <t>R05555</t>
  </si>
  <si>
    <t>rxn03843_c0</t>
  </si>
  <si>
    <t>cpd08210_c0 --&gt; cpd00020_c0 + cpd00067_c0 + cpd00443_c0</t>
  </si>
  <si>
    <t>R05553</t>
  </si>
  <si>
    <t>rxn03841_c0</t>
  </si>
  <si>
    <t>cpd00022_c0 + cpd03671_c0 --&gt; cpd00010_c0 + cpd00067_c0 + cpd02611_c0</t>
  </si>
  <si>
    <t>R05332</t>
  </si>
  <si>
    <t>rxn03638_c0</t>
  </si>
  <si>
    <t>cpd00001_c0 + cpd00002_c0 + cpd00149_c0 + cpd03913_c0 &lt;=&gt; cpd00008_c0 + cpd00009_c0 + 2.0 cpd00067_c0 + cpd03914_c0</t>
  </si>
  <si>
    <t>hydrogenobyrinic-acid-a,c-diamide:cobalt cobalt-ligase (ADP-forming)</t>
  </si>
  <si>
    <t>rxn03542_c0</t>
  </si>
  <si>
    <t>4.0 cpd00001_c0 + 4.0 cpd00002_c0 + 4.0 cpd00053_c0 + cpd03916_c0 --&gt; 4.0 cpd00008_c0 + 4.0 cpd00009_c0 + 4.0 cpd00023_c0 + 4.0 cpd00067_c0 + cpd03917_c0</t>
  </si>
  <si>
    <t>R05225</t>
  </si>
  <si>
    <t>rxn03540_c0</t>
  </si>
  <si>
    <t>cpd03423_c0 + cpd03920_c0 &lt;=&gt; cpd00067_c0 + cpd00126_c0 + cpd00166_c0</t>
  </si>
  <si>
    <t>R05223</t>
  </si>
  <si>
    <t>rxn03538_c0</t>
  </si>
  <si>
    <t>cpd00038_c0 + cpd03919_c0 &lt;=&gt; cpd00012_c0 + cpd00067_c0 + cpd03920_c0</t>
  </si>
  <si>
    <t>R05222</t>
  </si>
  <si>
    <t>rxn03537_c0</t>
  </si>
  <si>
    <t>cpd00002_c0 + cpd00067_c0 + cpd03915_c0 &lt;=&gt; cpd00421_c0 + cpd03916_c0</t>
  </si>
  <si>
    <t>R05220</t>
  </si>
  <si>
    <t>rxn03535_c0</t>
  </si>
  <si>
    <t>cpd00001_c0 + cpd00017_c0 + cpd03839_c0 &lt;-- cpd00019_c0 + cpd00029_c0 + 2.0 cpd00067_c0 + cpd03761_c0</t>
  </si>
  <si>
    <t>R05219</t>
  </si>
  <si>
    <t>rxn03534_c0</t>
  </si>
  <si>
    <t>cpd00004_c0 + cpd00007_c0 + 2.0 cpd00067_c0 + cpd03420_c0 --&gt; cpd00001_c0 + cpd00003_c0 + cpd03833_c0</t>
  </si>
  <si>
    <t>R05217</t>
  </si>
  <si>
    <t>rxn03532_c0</t>
  </si>
  <si>
    <t>cpd00017_c0 + cpd03834_c0 &lt;=&gt; cpd00019_c0 + cpd00067_c0 + cpd03839_c0</t>
  </si>
  <si>
    <t>R05181</t>
  </si>
  <si>
    <t>rxn03514_c0</t>
  </si>
  <si>
    <t>cpd00017_c0 + cpd03833_c0 &lt;=&gt; cpd00019_c0 + 2.0 cpd00067_c0 + cpd03834_c0</t>
  </si>
  <si>
    <t>R05180</t>
  </si>
  <si>
    <t>rxn03513_c0</t>
  </si>
  <si>
    <t>3.0 cpd00067_c0 + cpd03835_c0 &lt;=&gt; cpd03832_c0</t>
  </si>
  <si>
    <t>R05177</t>
  </si>
  <si>
    <t>rxn03512_c0</t>
  </si>
  <si>
    <t>cpd03830_c0 &lt;=&gt; cpd03831_c0</t>
  </si>
  <si>
    <t>R05176</t>
  </si>
  <si>
    <t>rxn03511_c0</t>
  </si>
  <si>
    <t>cpd00006_c0 + cpd03760_c0 &lt;=&gt; cpd00005_c0 + cpd00067_c0 + cpd03761_c0</t>
  </si>
  <si>
    <t>R05150</t>
  </si>
  <si>
    <t>rxn03492_c0</t>
  </si>
  <si>
    <t>2.0 cpd00017_c0 + cpd03760_c0 &lt;=&gt; cpd00011_c0 + 2.0 cpd00019_c0 + 2.0 cpd00067_c0 + cpd03835_c0</t>
  </si>
  <si>
    <t>R05149</t>
  </si>
  <si>
    <t>rxn03491_c0</t>
  </si>
  <si>
    <t>cpd00024_c0 + cpd03607_c0 &lt;=&gt; cpd00023_c0 + cpd03606_c0</t>
  </si>
  <si>
    <t>R05085</t>
  </si>
  <si>
    <t>rxn03445_c0</t>
  </si>
  <si>
    <t>cpd02546_c0 + cpd03585_c0 --&gt; cpd00046_c0 + cpd00067_c0 + cpd03586_c0</t>
  </si>
  <si>
    <t>R05074</t>
  </si>
  <si>
    <t>rxn03439_c0</t>
  </si>
  <si>
    <t>cpd02535_c0 &lt;=&gt; cpd00001_c0 + cpd00508_c0</t>
  </si>
  <si>
    <t>R05070</t>
  </si>
  <si>
    <t>rxn03437_c0</t>
  </si>
  <si>
    <t>cpd00498_c0 &lt;=&gt; cpd10162_c0</t>
  </si>
  <si>
    <t>R05069</t>
  </si>
  <si>
    <t>rxn03436_c0</t>
  </si>
  <si>
    <t>cpd00006_c0 + cpd02535_c0 &lt;=&gt; cpd00005_c0 + cpd00067_c0 + cpd10162_c0</t>
  </si>
  <si>
    <t>R05068</t>
  </si>
  <si>
    <t>rxn03435_c0</t>
  </si>
  <si>
    <t>cpd00037_c0 + cpd03494_c0 &lt;=&gt; cpd00014_c0 + cpd03495_c0</t>
  </si>
  <si>
    <t>R05032</t>
  </si>
  <si>
    <t>rxn03408_c0</t>
  </si>
  <si>
    <t>cpd00017_c0 + cpd03447_c0 --&gt; cpd00019_c0 + cpd00067_c0 + cpd03448_c0</t>
  </si>
  <si>
    <t>R04990</t>
  </si>
  <si>
    <t>rxn03397_c0</t>
  </si>
  <si>
    <t>cpd00005_c0 + cpd00007_c0 + cpd03446_c0 --&gt; cpd00001_c0 + cpd00006_c0 + cpd00067_c0 + cpd03447_c0</t>
  </si>
  <si>
    <t>R04989</t>
  </si>
  <si>
    <t>rxn03396_c0</t>
  </si>
  <si>
    <t>cpd00017_c0 + cpd03445_c0 &lt;=&gt; cpd00019_c0 + cpd00067_c0 + cpd03446_c0</t>
  </si>
  <si>
    <t>R04988</t>
  </si>
  <si>
    <t>rxn03395_c0</t>
  </si>
  <si>
    <t>cpd00005_c0 + cpd00007_c0 + cpd00067_c0 + cpd03444_c0 --&gt; cpd00001_c0 + cpd00006_c0 + cpd03445_c0</t>
  </si>
  <si>
    <t>R04987</t>
  </si>
  <si>
    <t>rxn03394_c0</t>
  </si>
  <si>
    <t>cpd00067_c0 + cpd03443_c0 --&gt; cpd00011_c0 + cpd03444_c0</t>
  </si>
  <si>
    <t>R04986</t>
  </si>
  <si>
    <t>rxn03393_c0</t>
  </si>
  <si>
    <t>cpd03897_c0 &lt;=&gt; cpd00001_c0 + cpd00231_c0</t>
  </si>
  <si>
    <t>R04734</t>
  </si>
  <si>
    <t>rxn03236_c0</t>
  </si>
  <si>
    <t>cpd00094_c0 + cpd03049_c0 &lt;=&gt; cpd00056_c0 + cpd00498_c0</t>
  </si>
  <si>
    <t>R04673</t>
  </si>
  <si>
    <t>rxn03194_c0</t>
  </si>
  <si>
    <t>cpd02546_c0 + cpd02993_c0 --&gt; cpd00046_c0 + cpd00067_c0 + cpd03585_c0</t>
  </si>
  <si>
    <t>R04658</t>
  </si>
  <si>
    <t>rxn03182_c0</t>
  </si>
  <si>
    <t>cpd00002_c0 + cpd03002_c0 --&gt; cpd00008_c0 + cpd00067_c0 + cpd02993_c0</t>
  </si>
  <si>
    <t>R04657</t>
  </si>
  <si>
    <t>rxn03181_c0</t>
  </si>
  <si>
    <t>cpd00067_c0 + cpd02979_c0 &lt;=&gt; cpd02991_c0</t>
  </si>
  <si>
    <t>R04640</t>
  </si>
  <si>
    <t>rxn03175_c0</t>
  </si>
  <si>
    <t>cpd00001_c0 + cpd02978_c0 --&gt; cpd00012_c0 + 2.0 cpd00067_c0 + cpd03521_c0</t>
  </si>
  <si>
    <t>R04638</t>
  </si>
  <si>
    <t>rxn03173_c0</t>
  </si>
  <si>
    <t>cpd00009_c0 + cpd02961_c0 &lt;=&gt; cpd00001_c0 + cpd03521_c0</t>
  </si>
  <si>
    <t>R04621</t>
  </si>
  <si>
    <t>rxn03168_c0</t>
  </si>
  <si>
    <t>cpd00002_c0 + cpd00731_c0 + cpd02964_c0 --&gt; cpd00008_c0 + cpd00009_c0 + cpd00067_c0 + cpd02968_c0</t>
  </si>
  <si>
    <t>R04617</t>
  </si>
  <si>
    <t>rxn03164_c0</t>
  </si>
  <si>
    <t>cpd02835_c0 + cpd02930_c0 &lt;=&gt; cpd00014_c0 + cpd03002_c0</t>
  </si>
  <si>
    <t>R04606</t>
  </si>
  <si>
    <t>rxn03159_c0</t>
  </si>
  <si>
    <t>cpd00001_c0 + cpd02904_c0 &lt;=&gt; cpd00009_c0 + cpd03423_c0</t>
  </si>
  <si>
    <t>R04594</t>
  </si>
  <si>
    <t>rxn03150_c0</t>
  </si>
  <si>
    <t>cpd00002_c0 + cpd00041_c0 + cpd02893_c0 --&gt; cpd00008_c0 + cpd00009_c0 + cpd00067_c0 + cpd02921_c0</t>
  </si>
  <si>
    <t>R04591</t>
  </si>
  <si>
    <t>rxn03147_c0</t>
  </si>
  <si>
    <t>cpd00001_c0 + cpd02886_c0 &lt;=&gt; cpd00029_c0 + cpd03584_c0</t>
  </si>
  <si>
    <t>R04587</t>
  </si>
  <si>
    <t>rxn03146_c0</t>
  </si>
  <si>
    <t>cpd00201_c0 + cpd02851_c0 --&gt; cpd00087_c0 + cpd02884_c0</t>
  </si>
  <si>
    <t>R04560</t>
  </si>
  <si>
    <t>rxn03137_c0</t>
  </si>
  <si>
    <t>cpd02921_c0 &lt;=&gt; cpd00067_c0 + cpd00106_c0 + cpd02851_c0</t>
  </si>
  <si>
    <t>R04559</t>
  </si>
  <si>
    <t>rxn03136_c0</t>
  </si>
  <si>
    <t>cpd00023_c0 + 2.0 cpd00067_c0 + cpd02843_c0 + cpd02851_c0 &lt;=&gt; cpd00053_c0 + cpd02991_c0</t>
  </si>
  <si>
    <t>R04558</t>
  </si>
  <si>
    <t>rxn03135_c0</t>
  </si>
  <si>
    <t>cpd00001_c0 + cpd02835_c0 --&gt; 2.0 cpd00067_c0 + cpd00091_c0 + cpd02930_c0</t>
  </si>
  <si>
    <t>R04549</t>
  </si>
  <si>
    <t>rxn03130_c0</t>
  </si>
  <si>
    <t>cpd00002_c0 + cpd00067_c0 + cpd02775_c0 &lt;=&gt; cpd00008_c0 + cpd02894_c0</t>
  </si>
  <si>
    <t>R04509</t>
  </si>
  <si>
    <t>rxn03108_c0</t>
  </si>
  <si>
    <t>cpd00001_c0 + cpd00002_c0 + cpd00053_c0 + cpd02678_c0 --&gt; cpd00008_c0 + cpd00009_c0 + cpd00023_c0 + cpd00067_c0 + cpd02826_c0</t>
  </si>
  <si>
    <t>R04463</t>
  </si>
  <si>
    <t>rxn03084_c0</t>
  </si>
  <si>
    <t>cpd02882_c0 + cpd11225_c0 &lt;=&gt; 2.0 cpd00001_c0 + cpd00009_c0 + cpd00067_c0 + cpd02656_c0</t>
  </si>
  <si>
    <t>R04457</t>
  </si>
  <si>
    <t>rxn03080_c0</t>
  </si>
  <si>
    <t>cpd00006_c0 + cpd02498_c0 &lt;=&gt; cpd00005_c0 + cpd00067_c0 + cpd02569_c0</t>
  </si>
  <si>
    <t>R04440</t>
  </si>
  <si>
    <t>rxn03068_c0</t>
  </si>
  <si>
    <t>cpd00003_c0 + cpd02693_c0 &lt;=&gt; cpd00004_c0 + cpd00067_c0 + cpd02605_c0</t>
  </si>
  <si>
    <t>R04426</t>
  </si>
  <si>
    <t>rxn03062_c0</t>
  </si>
  <si>
    <t>cpd02574_c0 &lt;=&gt; cpd02791_c0</t>
  </si>
  <si>
    <t>R04420</t>
  </si>
  <si>
    <t>rxn03057_c0</t>
  </si>
  <si>
    <t>cpd00201_c0 + cpd02394_c0 --&gt; cpd00067_c0 + cpd00087_c0 + cpd02678_c0</t>
  </si>
  <si>
    <t>R04325</t>
  </si>
  <si>
    <t>rxn03004_c0</t>
  </si>
  <si>
    <t>2.0 cpd00001_c0 + cpd00009_c0 + cpd02333_c0 &lt;=&gt; cpd00095_c0 + cpd03470_c0</t>
  </si>
  <si>
    <t>R04292</t>
  </si>
  <si>
    <t>rxn02988_c0</t>
  </si>
  <si>
    <t>cpd02978_c0 &lt;=&gt; cpd00421_c0 + cpd02315_c0</t>
  </si>
  <si>
    <t>R04286</t>
  </si>
  <si>
    <t>rxn02986_c0</t>
  </si>
  <si>
    <t>cpd00001_c0 + cpd02187_c0 &lt;=&gt; cpd03572_c0</t>
  </si>
  <si>
    <t>R04224</t>
  </si>
  <si>
    <t>rxn02949_c0</t>
  </si>
  <si>
    <t>cpd00003_c0 + cpd02147_c0 &lt;=&gt; cpd00004_c0 + cpd00067_c0 + cpd03606_c0</t>
  </si>
  <si>
    <t>R04210</t>
  </si>
  <si>
    <t>rxn02939_c0</t>
  </si>
  <si>
    <t>cpd00002_c0 + cpd02826_c0 &lt;=&gt; cpd00008_c0 + cpd00009_c0 + cpd00067_c0 + cpd02140_c0</t>
  </si>
  <si>
    <t>R04208</t>
  </si>
  <si>
    <t>rxn02937_c0</t>
  </si>
  <si>
    <t>cpd00006_c0 + cpd02465_c0 &lt;=&gt; cpd00005_c0 + cpd00067_c0 + cpd02120_c0</t>
  </si>
  <si>
    <t>R04199</t>
  </si>
  <si>
    <t>rxn02929_c0</t>
  </si>
  <si>
    <t>cpd00024_c0 + cpd00738_c0 &lt;=&gt; cpd00023_c0 + cpd02069_c0</t>
  </si>
  <si>
    <t>R04173</t>
  </si>
  <si>
    <t>rxn02914_c0</t>
  </si>
  <si>
    <t>cpd00873_c0 + cpd01997_c0 &lt;=&gt; cpd00067_c0 + cpd00218_c0 + cpd02904_c0</t>
  </si>
  <si>
    <t>R04148</t>
  </si>
  <si>
    <t>rxn02897_c0</t>
  </si>
  <si>
    <t>cpd00002_c0 + cpd00033_c0 + cpd01982_c0 --&gt; cpd00008_c0 + cpd00009_c0 + cpd00067_c0 + cpd02394_c0</t>
  </si>
  <si>
    <t>R04144</t>
  </si>
  <si>
    <t>rxn02895_c0</t>
  </si>
  <si>
    <t>cpd00002_c0 + cpd00242_c0 + cpd01966_c0 &lt;=&gt; cpd00008_c0 + cpd00009_c0 + cpd00067_c0 + cpd02068_c0</t>
  </si>
  <si>
    <t>R04138</t>
  </si>
  <si>
    <t>rxn02889_c0</t>
  </si>
  <si>
    <t>cpd00001_c0 + cpd01777_c0 &lt;=&gt; cpd02979_c0</t>
  </si>
  <si>
    <t>R04037</t>
  </si>
  <si>
    <t>rxn02835_c0</t>
  </si>
  <si>
    <t>cpd00001_c0 + cpd01775_c0 &lt;=&gt; cpd00012_c0 + 2.0 cpd00067_c0 + cpd01777_c0</t>
  </si>
  <si>
    <t>R04035</t>
  </si>
  <si>
    <t>rxn02834_c0</t>
  </si>
  <si>
    <t>cpd00001_c0 + cpd01772_c0 &lt;-- cpd03451_c0</t>
  </si>
  <si>
    <t>R04031</t>
  </si>
  <si>
    <t>rxn02832_c0</t>
  </si>
  <si>
    <t>cpd00002_c0 + cpd00010_c0 + cpd01772_c0 --&gt; cpd00012_c0 + cpd00018_c0 + cpd00067_c0 + cpd02021_c0</t>
  </si>
  <si>
    <t>R04030</t>
  </si>
  <si>
    <t>rxn02831_c0</t>
  </si>
  <si>
    <t>cpd02693_c0 &lt;=&gt; cpd00001_c0 + cpd01710_c0</t>
  </si>
  <si>
    <t>R04001</t>
  </si>
  <si>
    <t>rxn02811_c0</t>
  </si>
  <si>
    <t>cpd01646_c0 &lt;=&gt; cpd00001_c0 + cpd01710_c0</t>
  </si>
  <si>
    <t>R03968</t>
  </si>
  <si>
    <t>rxn02789_c0</t>
  </si>
  <si>
    <t>cpd00017_c0 + cpd01620_c0 &lt;=&gt; cpd00019_c0 + cpd00067_c0 + cpd03420_c0</t>
  </si>
  <si>
    <t>R03948</t>
  </si>
  <si>
    <t>rxn02775_c0</t>
  </si>
  <si>
    <t>cpd00003_c0 + cpd01620_c0 &lt;=&gt; cpd00004_c0 + 2.0 cpd00067_c0 + cpd03426_c0</t>
  </si>
  <si>
    <t>R03947</t>
  </si>
  <si>
    <t>rxn02774_c0</t>
  </si>
  <si>
    <t>cpd00067_c0 + cpd00242_c0 + cpd01015_c0 &lt;=&gt; cpd00011_c0 + cpd01101_c0</t>
  </si>
  <si>
    <t>R03546</t>
  </si>
  <si>
    <t>rxn02529_c0</t>
  </si>
  <si>
    <t>cpd02642_c0 &lt;=&gt; cpd00956_c0</t>
  </si>
  <si>
    <t>R03509</t>
  </si>
  <si>
    <t>rxn02508_c0</t>
  </si>
  <si>
    <t>cpd00067_c0 + cpd00956_c0 &lt;=&gt; cpd00001_c0 + cpd00011_c0 + cpd02210_c0</t>
  </si>
  <si>
    <t>R03508</t>
  </si>
  <si>
    <t>rxn02507_c0</t>
  </si>
  <si>
    <t>cpd02961_c0 &lt;=&gt; cpd00229_c0 + cpd00954_c0</t>
  </si>
  <si>
    <t>R03504</t>
  </si>
  <si>
    <t>rxn02504_c0</t>
  </si>
  <si>
    <t>cpd00002_c0 + cpd00954_c0 --&gt; cpd00018_c0 + cpd00067_c0 + cpd02920_c0</t>
  </si>
  <si>
    <t>R03503</t>
  </si>
  <si>
    <t>rxn02503_c0</t>
  </si>
  <si>
    <t>cpd00061_c0 + cpd02030_c0 &lt;=&gt; cpd00009_c0 + cpd00932_c0</t>
  </si>
  <si>
    <t>R03460</t>
  </si>
  <si>
    <t>rxn02476_c0</t>
  </si>
  <si>
    <t>cpd00001_c0 + cpd00067_c0 + cpd00957_c0 --&gt; cpd00013_c0 + cpd00931_c0</t>
  </si>
  <si>
    <t>R03459</t>
  </si>
  <si>
    <t>rxn02475_c0</t>
  </si>
  <si>
    <t>cpd00006_c0 + cpd02720_c0 &lt;=&gt; cpd00005_c0 + cpd00067_c0 + cpd00931_c0</t>
  </si>
  <si>
    <t>R03458</t>
  </si>
  <si>
    <t>rxn02474_c0</t>
  </si>
  <si>
    <t>cpd02843_c0 &lt;=&gt; cpd00001_c0 + cpd00930_c0</t>
  </si>
  <si>
    <t>R03457</t>
  </si>
  <si>
    <t>rxn02473_c0</t>
  </si>
  <si>
    <t>cpd00006_c0 + cpd00009_c0 + cpd00918_c0 &lt;=&gt; cpd00005_c0 + cpd00067_c0 + cpd02552_c0</t>
  </si>
  <si>
    <t>R03443</t>
  </si>
  <si>
    <t>rxn02465_c0</t>
  </si>
  <si>
    <t>cpd00052_c0 + cpd00875_c0 --&gt; cpd00012_c0 + cpd00067_c0 + cpd02546_c0</t>
  </si>
  <si>
    <t>R03351</t>
  </si>
  <si>
    <t>rxn02405_c0</t>
  </si>
  <si>
    <t>cpd00001_c0 + cpd02730_c0 &lt;=&gt; cpd00009_c0 + cpd00875_c0</t>
  </si>
  <si>
    <t>R03350</t>
  </si>
  <si>
    <t>rxn02404_c0</t>
  </si>
  <si>
    <t>cpd00011_c0 + cpd00012_c0 + cpd00873_c0 &lt;-- cpd00067_c0 + cpd00103_c0 + cpd02333_c0</t>
  </si>
  <si>
    <t>R03348</t>
  </si>
  <si>
    <t>rxn02402_c0</t>
  </si>
  <si>
    <t>cpd00862_c0 &lt;=&gt; cpd02340_c0</t>
  </si>
  <si>
    <t>R03319</t>
  </si>
  <si>
    <t>rxn02379_c0</t>
  </si>
  <si>
    <t>cpd00858_c0 &lt;=&gt; cpd00001_c0 + cpd00067_c0 + cpd02431_c0</t>
  </si>
  <si>
    <t>R03314</t>
  </si>
  <si>
    <t>rxn02374_c0</t>
  </si>
  <si>
    <t>cpd00006_c0 + cpd00009_c0 + cpd00858_c0 &lt;=&gt; cpd00005_c0 + cpd00067_c0 + cpd02097_c0</t>
  </si>
  <si>
    <t>R03313</t>
  </si>
  <si>
    <t>rxn02373_c0</t>
  </si>
  <si>
    <t>cpd00067_c0 + cpd02666_c0 --&gt; cpd00011_c0 + cpd00834_c0</t>
  </si>
  <si>
    <t>R03269</t>
  </si>
  <si>
    <t>rxn02341_c0</t>
  </si>
  <si>
    <t>cpd00009_c0 + cpd02730_c0 &lt;-- cpd00001_c0 + cpd00061_c0 + cpd00817_c0</t>
  </si>
  <si>
    <t>R03254</t>
  </si>
  <si>
    <t>rxn02331_c0</t>
  </si>
  <si>
    <t>cpd00024_c0 + cpd00807_c0 &lt;=&gt; cpd00023_c0 + cpd00930_c0</t>
  </si>
  <si>
    <t>R03243</t>
  </si>
  <si>
    <t>rxn02320_c0</t>
  </si>
  <si>
    <t>cpd02654_c0 + cpd02894_c0 --&gt; cpd00012_c0 + cpd00793_c0</t>
  </si>
  <si>
    <t>R03223</t>
  </si>
  <si>
    <t>rxn02305_c0</t>
  </si>
  <si>
    <t>3.0 cpd00007_c0 + 2.0 cpd00791_c0 --&gt; 6.0 cpd00001_c0 + 2.0 cpd01476_c0</t>
  </si>
  <si>
    <t>R03222</t>
  </si>
  <si>
    <t>rxn02304_c0</t>
  </si>
  <si>
    <t>cpd00007_c0 + 2.0 cpd00067_c0 + cpd02083_c0 &lt;=&gt; 2.0 cpd00001_c0 + 2.0 cpd00011_c0 + cpd00791_c0</t>
  </si>
  <si>
    <t>R03220</t>
  </si>
  <si>
    <t>rxn02303_c0</t>
  </si>
  <si>
    <t>4.0 cpd00067_c0 + cpd00774_c0 --&gt; 4.0 cpd00011_c0 + cpd02083_c0</t>
  </si>
  <si>
    <t>R03197</t>
  </si>
  <si>
    <t>rxn02288_c0</t>
  </si>
  <si>
    <t>cpd00002_c0 + cpd00035_c0 + cpd00773_c0 --&gt; cpd00008_c0 + cpd00009_c0 + cpd00067_c0 + cpd00890_c0</t>
  </si>
  <si>
    <t>R03193</t>
  </si>
  <si>
    <t>rxn02286_c0</t>
  </si>
  <si>
    <t>cpd00006_c0 + cpd00773_c0 &lt;-- cpd00005_c0 + cpd00067_c0 + cpd02820_c0</t>
  </si>
  <si>
    <t>R03192</t>
  </si>
  <si>
    <t>rxn02285_c0</t>
  </si>
  <si>
    <t>cpd00763_c0 &lt;=&gt; cpd00780_c0</t>
  </si>
  <si>
    <t>R03181</t>
  </si>
  <si>
    <t>rxn02276_c0</t>
  </si>
  <si>
    <t>cpd00755_c0 &lt;=&gt; cpd00001_c0 + cpd00774_c0</t>
  </si>
  <si>
    <t>R03165</t>
  </si>
  <si>
    <t>rxn02264_c0</t>
  </si>
  <si>
    <t>cpd00699_c0 &lt;=&gt; cpd00001_c0 + cpd01716_c0</t>
  </si>
  <si>
    <t>R03084</t>
  </si>
  <si>
    <t>rxn02213_c0</t>
  </si>
  <si>
    <t>cpd02857_c0 &lt;=&gt; cpd00009_c0 + cpd00699_c0</t>
  </si>
  <si>
    <t>R03083</t>
  </si>
  <si>
    <t>rxn02212_c0</t>
  </si>
  <si>
    <t>cpd00443_c0 + cpd02920_c0 --&gt; cpd00012_c0 + cpd00067_c0 + cpd00683_c0</t>
  </si>
  <si>
    <t>R03067</t>
  </si>
  <si>
    <t>rxn02201_c0</t>
  </si>
  <si>
    <t>cpd00668_c0 &lt;=&gt; cpd02569_c0</t>
  </si>
  <si>
    <t>R03052</t>
  </si>
  <si>
    <t>rxn02187_c0</t>
  </si>
  <si>
    <t>cpd00005_c0 + cpd00067_c0 + cpd00668_c0 &lt;=&gt; cpd00006_c0 + cpd02498_c0</t>
  </si>
  <si>
    <t>R03051</t>
  </si>
  <si>
    <t>rxn02186_c0</t>
  </si>
  <si>
    <t>cpd00056_c0 + cpd00668_c0 &lt;=&gt; cpd00020_c0 + cpd03049_c0</t>
  </si>
  <si>
    <t>R03050</t>
  </si>
  <si>
    <t>rxn02185_c0</t>
  </si>
  <si>
    <t>cpd00002_c0 + cpd00834_c0 &lt;=&gt; cpd00012_c0 + cpd00655_c0</t>
  </si>
  <si>
    <t>R03035</t>
  </si>
  <si>
    <t>rxn02175_c0</t>
  </si>
  <si>
    <t>cpd00001_c0 + cpd00807_c0 &lt;=&gt; cpd00009_c0 + cpd00641_c0</t>
  </si>
  <si>
    <t>R03013</t>
  </si>
  <si>
    <t>rxn02160_c0</t>
  </si>
  <si>
    <t>cpd00002_c0 + cpd00873_c0 &lt;=&gt; cpd00012_c0 + cpd00638_c0</t>
  </si>
  <si>
    <t>R03005</t>
  </si>
  <si>
    <t>rxn02155_c0</t>
  </si>
  <si>
    <t>2.0 cpd00067_c0 + cpd00557_c0 &lt;=&gt; cpd03426_c0 + cpd10515_c0</t>
  </si>
  <si>
    <t>R02864</t>
  </si>
  <si>
    <t>rxn02056_c0</t>
  </si>
  <si>
    <t>cpd00002_c0 + cpd00516_c0 + cpd00525_c0 --&gt; cpd00008_c0 + cpd00009_c0 + cpd00067_c0 + cpd02964_c0</t>
  </si>
  <si>
    <t>R02788</t>
  </si>
  <si>
    <t>rxn02011_c0</t>
  </si>
  <si>
    <t>cpd00002_c0 + cpd00186_c0 + cpd00890_c0 --&gt; cpd00008_c0 + cpd00009_c0 + cpd00067_c0 + cpd00525_c0</t>
  </si>
  <si>
    <t>R02783</t>
  </si>
  <si>
    <t>rxn02008_c0</t>
  </si>
  <si>
    <t>cpd00006_c0 + cpd02113_c0 &lt;=&gt; cpd00005_c0 + cpd00067_c0 + cpd00522_c0</t>
  </si>
  <si>
    <t>R02777</t>
  </si>
  <si>
    <t>rxn02003_c0</t>
  </si>
  <si>
    <t>cpd00521_c0 &lt;=&gt; cpd00522_c0</t>
  </si>
  <si>
    <t>R06514</t>
  </si>
  <si>
    <t>rxn02000_c0</t>
  </si>
  <si>
    <t>cpd00626_c0 --&gt; cpd00001_c0 + cpd00521_c0</t>
  </si>
  <si>
    <t>R06513</t>
  </si>
  <si>
    <t>rxn01997_c0</t>
  </si>
  <si>
    <t>cpd00509_c0 &lt;=&gt; cpd00510_c0</t>
  </si>
  <si>
    <t>R02749</t>
  </si>
  <si>
    <t>rxn01986_c0</t>
  </si>
  <si>
    <t>cpd00006_c0 + cpd00863_c0 &lt;=&gt; cpd00005_c0 + cpd00067_c0 + cpd00911_c0</t>
  </si>
  <si>
    <t>R02736</t>
  </si>
  <si>
    <t>rxn01975_c0</t>
  </si>
  <si>
    <t>cpd00504_c0 &lt;=&gt; cpd00516_c0</t>
  </si>
  <si>
    <t>R02735</t>
  </si>
  <si>
    <t>rxn01974_c0</t>
  </si>
  <si>
    <t>cpd00501_c0 &lt;=&gt; cpd00863_c0</t>
  </si>
  <si>
    <t>R02728</t>
  </si>
  <si>
    <t>rxn01967_c0</t>
  </si>
  <si>
    <t>cpd00002_c0 + cpd00477_c0 --&gt; cpd00008_c0 + cpd02552_c0</t>
  </si>
  <si>
    <t>R02649</t>
  </si>
  <si>
    <t>rxn01917_c0</t>
  </si>
  <si>
    <t>cpd00087_c0 + cpd00740_c0 --&gt; cpd00067_c0 + cpd00345_c0 + cpd00450_c0</t>
  </si>
  <si>
    <t>R02573</t>
  </si>
  <si>
    <t>rxn01875_c0</t>
  </si>
  <si>
    <t>cpd02182_c0 &lt;=&gt; cpd00042_c0 + cpd00428_c0</t>
  </si>
  <si>
    <t>R02530</t>
  </si>
  <si>
    <t>rxn01834_c0</t>
  </si>
  <si>
    <t>cpd00007_c0 + cpd00868_c0 &lt;=&gt; cpd00011_c0 + cpd00426_c0</t>
  </si>
  <si>
    <t>R02521</t>
  </si>
  <si>
    <t>rxn01827_c0</t>
  </si>
  <si>
    <t>cpd00007_c0 + cpd00426_c0 &lt;=&gt; cpd00067_c0 + cpd00763_c0</t>
  </si>
  <si>
    <t>R02519</t>
  </si>
  <si>
    <t>rxn01825_c0</t>
  </si>
  <si>
    <t>cpd00036_c0 + cpd00067_c0 + cpd00424_c0 &lt;=&gt; cpd00084_c0 + cpd00822_c0</t>
  </si>
  <si>
    <t>R02508</t>
  </si>
  <si>
    <t>rxn01816_c0</t>
  </si>
  <si>
    <t>cpd00002_c0 + cpd00085_c0 + cpd00408_c0 --&gt; cpd00012_c0 + cpd00018_c0 + 2.0 cpd00067_c0 + cpd00644_c0</t>
  </si>
  <si>
    <t>R02473</t>
  </si>
  <si>
    <t>rxn01791_c0</t>
  </si>
  <si>
    <t>cpd00006_c0 + cpd00408_c0 &lt;=&gt; cpd00005_c0 + cpd00067_c0 + cpd00712_c0</t>
  </si>
  <si>
    <t>R02472</t>
  </si>
  <si>
    <t>rxn01790_c0</t>
  </si>
  <si>
    <t>cpd00006_c0 + cpd00383_c0 &lt;=&gt; cpd00005_c0 + cpd00067_c0 + cpd01716_c0</t>
  </si>
  <si>
    <t>R02413</t>
  </si>
  <si>
    <t>rxn01740_c0</t>
  </si>
  <si>
    <t>cpd00002_c0 + cpd00383_c0 --&gt; cpd00008_c0 + cpd00067_c0 + cpd02030_c0</t>
  </si>
  <si>
    <t>R02412</t>
  </si>
  <si>
    <t>rxn01739_c0</t>
  </si>
  <si>
    <t>cpd02210_c0 &lt;=&gt; cpd00102_c0 + cpd00359_c0</t>
  </si>
  <si>
    <t>R02340</t>
  </si>
  <si>
    <t>rxn01682_c0</t>
  </si>
  <si>
    <t>cpd00002_c0 + cpd00978_c0 &lt;=&gt; cpd00008_c0 + cpd00358_c0</t>
  </si>
  <si>
    <t>R02331</t>
  </si>
  <si>
    <t>rxn01678_c0</t>
  </si>
  <si>
    <t>cpd00089_c0 + cpd00357_c0 &lt;=&gt; cpd00012_c0 + cpd00626_c0</t>
  </si>
  <si>
    <t>R02328</t>
  </si>
  <si>
    <t>rxn01675_c0</t>
  </si>
  <si>
    <t>cpd00002_c0 + cpd00533_c0 &lt;=&gt; cpd00008_c0 + cpd00356_c0</t>
  </si>
  <si>
    <t>R02326</t>
  </si>
  <si>
    <t>rxn01673_c0</t>
  </si>
  <si>
    <t>cpd00002_c0 + cpd02197_c0 --&gt; cpd00008_c0 + cpd00009_c0 + cpd00347_c0</t>
  </si>
  <si>
    <t>R02301</t>
  </si>
  <si>
    <t>rxn01653_c0</t>
  </si>
  <si>
    <t>cpd00020_c0 + cpd00346_c0 &lt;=&gt; 2.0 cpd00001_c0 + cpd00067_c0 + cpd02120_c0</t>
  </si>
  <si>
    <t>R02292</t>
  </si>
  <si>
    <t>rxn01644_c0</t>
  </si>
  <si>
    <t>cpd00006_c0 + cpd00009_c0 + cpd00346_c0 &lt;=&gt; cpd00005_c0 + cpd00067_c0 + cpd01977_c0</t>
  </si>
  <si>
    <t>R02291</t>
  </si>
  <si>
    <t>rxn01643_c0</t>
  </si>
  <si>
    <t>cpd00023_c0 + cpd00502_c0 &lt;=&gt; cpd00087_c0 + cpd00344_c0</t>
  </si>
  <si>
    <t>R02287</t>
  </si>
  <si>
    <t>rxn01641_c0</t>
  </si>
  <si>
    <t>cpd00024_c0 + cpd00342_c0 &lt;=&gt; cpd00023_c0 + cpd00918_c0</t>
  </si>
  <si>
    <t>R02283</t>
  </si>
  <si>
    <t>rxn01637_c0</t>
  </si>
  <si>
    <t>cpd00338_c0 &lt;=&gt; cpd02345_c0</t>
  </si>
  <si>
    <t>R02272</t>
  </si>
  <si>
    <t>rxn01629_c0</t>
  </si>
  <si>
    <t>cpd00002_c0 + cpd00023_c0 + cpd00683_c0 --&gt; cpd00008_c0 + cpd00009_c0 + cpd00067_c0 + cpd00330_c0</t>
  </si>
  <si>
    <t>R02237</t>
  </si>
  <si>
    <t>rxn01603_c0</t>
  </si>
  <si>
    <t>cpd00024_c0 + cpd00322_c0 &lt;=&gt; cpd00023_c0 + cpd00508_c0</t>
  </si>
  <si>
    <t>R02199</t>
  </si>
  <si>
    <t>rxn01575_c0</t>
  </si>
  <si>
    <t>cpd00009_c0 + cpd00311_c0 &lt;=&gt; cpd00207_c0 + cpd00475_c0</t>
  </si>
  <si>
    <t>R02147</t>
  </si>
  <si>
    <t>rxn01548_c0</t>
  </si>
  <si>
    <t>cpd00125_c0 + cpd00299_c0 &lt;=&gt; cpd00298_c0 + cpd00330_c0</t>
  </si>
  <si>
    <t>R02101</t>
  </si>
  <si>
    <t>rxn01520_c0</t>
  </si>
  <si>
    <t>cpd00001_c0 + cpd00358_c0 --&gt; cpd00012_c0 + 2.0 cpd00067_c0 + cpd00299_c0</t>
  </si>
  <si>
    <t>R02100</t>
  </si>
  <si>
    <t>rxn01519_c0</t>
  </si>
  <si>
    <t>cpd00002_c0 + cpd00067_c0 + cpd00298_c0 &lt;=&gt; cpd00008_c0 + cpd00297_c0</t>
  </si>
  <si>
    <t>R02094</t>
  </si>
  <si>
    <t>rxn01513_c0</t>
  </si>
  <si>
    <t>cpd00002_c0 + cpd00297_c0 &lt;=&gt; cpd00008_c0 + cpd00357_c0</t>
  </si>
  <si>
    <t>R02093</t>
  </si>
  <si>
    <t>rxn01512_c0</t>
  </si>
  <si>
    <t>cpd00292_c0 &lt;=&gt; cpd00001_c0 + cpd02068_c0</t>
  </si>
  <si>
    <t>R02085</t>
  </si>
  <si>
    <t>rxn01504_c0</t>
  </si>
  <si>
    <t>cpd03671_c0 &lt;=&gt; cpd00288_c0</t>
  </si>
  <si>
    <t>R02060</t>
  </si>
  <si>
    <t>rxn01485_c0</t>
  </si>
  <si>
    <t>cpd00001_c0 + cpd00911_c0 &lt;=&gt; cpd00067_c0 + cpd00284_c0</t>
  </si>
  <si>
    <t>R02035</t>
  </si>
  <si>
    <t>rxn01476_c0</t>
  </si>
  <si>
    <t>cpd00113_c0 + cpd00283_c0 --&gt; cpd00012_c0 + cpd00067_c0 + cpd00350_c0</t>
  </si>
  <si>
    <t>R02003</t>
  </si>
  <si>
    <t>rxn01466_c0</t>
  </si>
  <si>
    <t>cpd00001_c0 + cpd00282_c0 &lt;=&gt; cpd00067_c0 + cpd00343_c0</t>
  </si>
  <si>
    <t>R01993</t>
  </si>
  <si>
    <t>rxn01465_c0</t>
  </si>
  <si>
    <t>cpd00002_c0 + cpd00041_c0 + cpd00274_c0 --&gt; cpd00012_c0 + cpd00018_c0 + 2.0 cpd00067_c0 + cpd02152_c0</t>
  </si>
  <si>
    <t>R01954</t>
  </si>
  <si>
    <t>rxn01434_c0</t>
  </si>
  <si>
    <t>cpd00118_c0 + cpd00837_c0 &lt;=&gt; cpd00067_c0 + cpd00147_c0 + cpd00264_c0</t>
  </si>
  <si>
    <t>R01920</t>
  </si>
  <si>
    <t>rxn01406_c0</t>
  </si>
  <si>
    <t>cpd00006_c0 + cpd00260_c0 &lt;=&gt; cpd00005_c0 + cpd00067_c0 + cpd03187_c0</t>
  </si>
  <si>
    <t>R01899</t>
  </si>
  <si>
    <t>rxn01387_c0</t>
  </si>
  <si>
    <t>cpd00012_c0 + cpd00067_c0 + cpd00810_c0 &lt;-- cpd00103_c0 + cpd00247_c0</t>
  </si>
  <si>
    <t>R01870</t>
  </si>
  <si>
    <t>rxn01362_c0</t>
  </si>
  <si>
    <t>cpd00002_c0 + cpd00295_c0 &lt;=&gt; cpd00008_c0 + cpd00241_c0</t>
  </si>
  <si>
    <t>R01857</t>
  </si>
  <si>
    <t>rxn01353_c0</t>
  </si>
  <si>
    <t>cpd00102_c0 + cpd00238_c0 &lt;=&gt; cpd00072_c0 + cpd00236_c0</t>
  </si>
  <si>
    <t>R01827</t>
  </si>
  <si>
    <t>rxn01333_c0</t>
  </si>
  <si>
    <t>cpd00001_c0 + cpd00061_c0 + cpd00236_c0 &lt;=&gt; cpd00009_c0 + cpd02857_c0</t>
  </si>
  <si>
    <t>R01826</t>
  </si>
  <si>
    <t>rxn01332_c0</t>
  </si>
  <si>
    <t>cpd00001_c0 + cpd00003_c0 + cpd00236_c0 &lt;=&gt; cpd00004_c0 + 2.0 cpd00067_c0 + cpd02147_c0</t>
  </si>
  <si>
    <t>R01825</t>
  </si>
  <si>
    <t>rxn01331_c0</t>
  </si>
  <si>
    <t>cpd00078_c0 + cpd00227_c0 &lt;=&gt; cpd00010_c0 + cpd00822_c0</t>
  </si>
  <si>
    <t>R01777</t>
  </si>
  <si>
    <t>rxn01304_c0</t>
  </si>
  <si>
    <t>cpd00006_c0 + cpd00227_c0 &lt;=&gt; cpd00005_c0 + cpd00067_c0 + cpd00346_c0</t>
  </si>
  <si>
    <t>R01775</t>
  </si>
  <si>
    <t>rxn01302_c0</t>
  </si>
  <si>
    <t>cpd00002_c0 + cpd00227_c0 --&gt; cpd00008_c0 + cpd00067_c0 + cpd00809_c0</t>
  </si>
  <si>
    <t>R01771</t>
  </si>
  <si>
    <t>rxn01300_c0</t>
  </si>
  <si>
    <t>cpd00003_c0 + cpd00219_c0 &lt;=&gt; cpd00004_c0 + cpd00011_c0 + cpd00868_c0</t>
  </si>
  <si>
    <t>R01728</t>
  </si>
  <si>
    <t>rxn01268_c0</t>
  </si>
  <si>
    <t>cpd00216_c0 &lt;=&gt; cpd00658_c0</t>
  </si>
  <si>
    <t>R01717</t>
  </si>
  <si>
    <t>rxn01258_c0</t>
  </si>
  <si>
    <t>cpd00053_c0 + cpd00216_c0 &lt;=&gt; cpd00023_c0 + cpd08210_c0</t>
  </si>
  <si>
    <t>R01716</t>
  </si>
  <si>
    <t>rxn01257_c0</t>
  </si>
  <si>
    <t>cpd00216_c0 &lt;=&gt; cpd00219_c0</t>
  </si>
  <si>
    <t>R01715</t>
  </si>
  <si>
    <t>rxn01256_c0</t>
  </si>
  <si>
    <t>cpd00932_c0 &lt;=&gt; cpd00009_c0 + cpd00216_c0</t>
  </si>
  <si>
    <t>R01714</t>
  </si>
  <si>
    <t>rxn01255_c0</t>
  </si>
  <si>
    <t>cpd00113_c0 + cpd00202_c0 --&gt; cpd00012_c0 + cpd00067_c0 + cpd00283_c0</t>
  </si>
  <si>
    <t>reac_398</t>
  </si>
  <si>
    <t>rxn01213_c0</t>
  </si>
  <si>
    <t>cpd00001_c0 + cpd00347_c0 &lt;=&gt; cpd00067_c0 + cpd00201_c0</t>
  </si>
  <si>
    <t>R01655</t>
  </si>
  <si>
    <t>rxn01211_c0</t>
  </si>
  <si>
    <t>cpd00002_c0 + cpd00023_c0 + cpd00201_c0 --&gt; cpd00008_c0 + cpd00009_c0 + cpd00067_c0 + cpd03524_c0</t>
  </si>
  <si>
    <t>R01654</t>
  </si>
  <si>
    <t>rxn01210_c0</t>
  </si>
  <si>
    <t>cpd00011_c0 + cpd00200_c0 &lt;=&gt; cpd00067_c0 + cpd02605_c0</t>
  </si>
  <si>
    <t>R01652</t>
  </si>
  <si>
    <t>rxn01208_c0</t>
  </si>
  <si>
    <t>cpd00102_c0 + cpd00238_c0 &lt;=&gt; cpd00101_c0 + cpd00198_c0</t>
  </si>
  <si>
    <t>R01641</t>
  </si>
  <si>
    <t>rxn01200_c0</t>
  </si>
  <si>
    <t>cpd00009_c0 + cpd00198_c0 &lt;=&gt; cpd00001_c0 + cpd00102_c0 + cpd00196_c0</t>
  </si>
  <si>
    <t>R01621</t>
  </si>
  <si>
    <t>rxn01187_c0</t>
  </si>
  <si>
    <t>cpd00002_c0 + cpd00190_c0 --&gt; cpd00008_c0 + cpd00067_c0 + cpd00863_c0</t>
  </si>
  <si>
    <t>R01600</t>
  </si>
  <si>
    <t>rxn01169_c0</t>
  </si>
  <si>
    <t>cpd00009_c0 + cpd00182_c0 &lt;=&gt; cpd00128_c0 + cpd00475_c0</t>
  </si>
  <si>
    <t>R01561</t>
  </si>
  <si>
    <t>rxn01138_c0</t>
  </si>
  <si>
    <t>cpd00817_c0 &lt;=&gt; cpd00171_c0</t>
  </si>
  <si>
    <t>R01530</t>
  </si>
  <si>
    <t>rxn01117_c0</t>
  </si>
  <si>
    <t>cpd00171_c0 &lt;=&gt; cpd00198_c0</t>
  </si>
  <si>
    <t>R01529</t>
  </si>
  <si>
    <t>rxn01116_c0</t>
  </si>
  <si>
    <t>cpd00006_c0 + cpd00284_c0 --&gt; cpd00005_c0 + cpd00011_c0 + cpd00171_c0</t>
  </si>
  <si>
    <t>R01528</t>
  </si>
  <si>
    <t>rxn01115_c0</t>
  </si>
  <si>
    <t>cpd00482_c0 &lt;=&gt; cpd00169_c0</t>
  </si>
  <si>
    <t>R01518</t>
  </si>
  <si>
    <t>rxn01106_c0</t>
  </si>
  <si>
    <t>cpd00003_c0 + cpd00169_c0 &lt;=&gt; cpd00004_c0 + cpd00067_c0 + cpd02069_c0</t>
  </si>
  <si>
    <t>R01513</t>
  </si>
  <si>
    <t>rxn01101_c0</t>
  </si>
  <si>
    <t>cpd00002_c0 + cpd00169_c0 &lt;=&gt; cpd00008_c0 + cpd00203_c0</t>
  </si>
  <si>
    <t>R01512</t>
  </si>
  <si>
    <t>rxn01100_c0</t>
  </si>
  <si>
    <t>cpd00001_c0 + cpd00809_c0 &lt;=&gt; cpd00009_c0 + cpd00161_c0</t>
  </si>
  <si>
    <t>R01466</t>
  </si>
  <si>
    <t>rxn01069_c0</t>
  </si>
  <si>
    <t>cpd00003_c0 + cpd00161_c0 &lt;=&gt; cpd00004_c0 + cpd00067_c0 + cpd02211_c0</t>
  </si>
  <si>
    <t>R01465</t>
  </si>
  <si>
    <t>rxn01068_c0</t>
  </si>
  <si>
    <t>cpd00006_c0 + cpd00306_c0 &lt;=&gt; cpd00005_c0 + cpd00067_c0 + cpd00154_c0</t>
  </si>
  <si>
    <t>R01431</t>
  </si>
  <si>
    <t>rxn01043_c0</t>
  </si>
  <si>
    <t>cpd00009_c0 + cpd00147_c0 &lt;=&gt; cpd00128_c0 + cpd02574_c0</t>
  </si>
  <si>
    <t>R01402</t>
  </si>
  <si>
    <t>rxn01022_c0</t>
  </si>
  <si>
    <t>cpd00064_c0 + cpd00146_c0 &lt;=&gt; cpd00009_c0 + cpd00067_c0 + cpd00274_c0</t>
  </si>
  <si>
    <t>R01398</t>
  </si>
  <si>
    <t>rxn01019_c0</t>
  </si>
  <si>
    <t>cpd00041_c0 + cpd00146_c0 &lt;=&gt; cpd00009_c0 + cpd00067_c0 + cpd00343_c0</t>
  </si>
  <si>
    <t>R01397</t>
  </si>
  <si>
    <t>rxn01018_c0</t>
  </si>
  <si>
    <t>cpd00067_c0 + cpd00219_c0 &lt;=&gt; cpd00001_c0 + cpd00011_c0 + cpd00143_c0</t>
  </si>
  <si>
    <t>R01373</t>
  </si>
  <si>
    <t>rxn01000_c0</t>
  </si>
  <si>
    <t>cpd00067_c0 + cpd00106_c0 + cpd00142_c0 &lt;=&gt; cpd00001_c0 + cpd00780_c0</t>
  </si>
  <si>
    <t>R01364</t>
  </si>
  <si>
    <t>rxn00993_c0</t>
  </si>
  <si>
    <t>cpd00292_c0 &lt;=&gt; cpd00022_c0 + cpd00142_c0</t>
  </si>
  <si>
    <t>R01360</t>
  </si>
  <si>
    <t>rxn00991_c0</t>
  </si>
  <si>
    <t>cpd00137_c0 &lt;=&gt; cpd00260_c0</t>
  </si>
  <si>
    <t>R01324</t>
  </si>
  <si>
    <t>rxn00973_c0</t>
  </si>
  <si>
    <t>cpd00020_c0 + cpd00136_c0 &lt;-- cpd00216_c0</t>
  </si>
  <si>
    <t>R01302</t>
  </si>
  <si>
    <t>rxn00966_c0</t>
  </si>
  <si>
    <t>cpd00001_c0 + cpd00424_c0 &lt;=&gt; cpd00013_c0 + cpd00020_c0 + cpd00135_c0</t>
  </si>
  <si>
    <t>R01285</t>
  </si>
  <si>
    <t>rxn00950_c0</t>
  </si>
  <si>
    <t>cpd00001_c0 + cpd00355_c0 --&gt; cpd00067_c0 + cpd00101_c0 + cpd00133_c0</t>
  </si>
  <si>
    <t>R01270</t>
  </si>
  <si>
    <t>rxn00940_c0</t>
  </si>
  <si>
    <t>cpd00001_c0 + cpd00133_c0 --&gt; cpd00013_c0 + cpd00218_c0</t>
  </si>
  <si>
    <t>R01268</t>
  </si>
  <si>
    <t>rxn00938_c0</t>
  </si>
  <si>
    <t>cpd00006_c0 + cpd00129_c0 &lt;=&gt; cpd00005_c0 + 2.0 cpd00067_c0 + cpd02431_c0</t>
  </si>
  <si>
    <t>R01251</t>
  </si>
  <si>
    <t>rxn00931_c0</t>
  </si>
  <si>
    <t>cpd00001_c0 + cpd00002_c0 + cpd00053_c0 + cpd00497_c0 --&gt; cpd00012_c0 + cpd00018_c0 + cpd00023_c0 + 3.0 cpd00067_c0 + cpd00126_c0</t>
  </si>
  <si>
    <t>R01231</t>
  </si>
  <si>
    <t>rxn00917_c0</t>
  </si>
  <si>
    <t>cpd00012_c0 + cpd00067_c0 + cpd00126_c0 &lt;-- cpd00103_c0 + cpd00207_c0</t>
  </si>
  <si>
    <t>R01229</t>
  </si>
  <si>
    <t>rxn00915_c0</t>
  </si>
  <si>
    <t>cpd00001_c0 + cpd00123_c0 + cpd00125_c0 &lt;=&gt; cpd00087_c0 + cpd00712_c0</t>
  </si>
  <si>
    <t>R01226</t>
  </si>
  <si>
    <t>rxn00912_c0</t>
  </si>
  <si>
    <t>cpd00006_c0 + cpd00125_c0 &lt;=&gt; cpd00005_c0 + cpd00347_c0</t>
  </si>
  <si>
    <t>R01220</t>
  </si>
  <si>
    <t>rxn00907_c0</t>
  </si>
  <si>
    <t>cpd00020_c0 + cpd00156_c0 &lt;=&gt; cpd00035_c0 + cpd00123_c0</t>
  </si>
  <si>
    <t>R01215</t>
  </si>
  <si>
    <t>rxn00904_c0</t>
  </si>
  <si>
    <t>cpd00024_c0 + cpd00156_c0 &lt;=&gt; cpd00023_c0 + cpd00123_c0</t>
  </si>
  <si>
    <t>R01214</t>
  </si>
  <si>
    <t>rxn00903_c0</t>
  </si>
  <si>
    <t>cpd00010_c0 + cpd00067_c0 + cpd01646_c0 &lt;=&gt; cpd00001_c0 + cpd00022_c0 + cpd00123_c0</t>
  </si>
  <si>
    <t>R01213</t>
  </si>
  <si>
    <t>rxn00902_c0</t>
  </si>
  <si>
    <t>cpd02498_c0 &lt;=&gt; cpd00001_c0 + cpd00123_c0</t>
  </si>
  <si>
    <t>R01209</t>
  </si>
  <si>
    <t>rxn00898_c0</t>
  </si>
  <si>
    <t>cpd00001_c0 + 2.0 cpd00003_c0 + cpd00641_c0 &lt;=&gt; 2.0 cpd00004_c0 + 3.0 cpd00067_c0 + cpd00119_c0</t>
  </si>
  <si>
    <t>R01158</t>
  </si>
  <si>
    <t>rxn00859_c0</t>
  </si>
  <si>
    <t>cpd00001_c0 + cpd00152_c0 --&gt; cpd00073_c0 + cpd00118_c0</t>
  </si>
  <si>
    <t>R01157</t>
  </si>
  <si>
    <t>rxn00858_c0</t>
  </si>
  <si>
    <t>cpd00002_c0 + 2.0 cpd00117_c0 --&gt; cpd00008_c0 + cpd00009_c0 + cpd00067_c0 + cpd00731_c0</t>
  </si>
  <si>
    <t>R01150</t>
  </si>
  <si>
    <t>rxn00851_c0</t>
  </si>
  <si>
    <t>cpd00002_c0 + cpd00177_c0 &lt;=&gt; cpd00008_c0 + cpd00115_c0</t>
  </si>
  <si>
    <t>R01137</t>
  </si>
  <si>
    <t>rxn00839_c0</t>
  </si>
  <si>
    <t>cpd00038_c0 + cpd00041_c0 + cpd00114_c0 --&gt; cpd00009_c0 + cpd00031_c0 + 2.0 cpd00067_c0 + cpd02375_c0</t>
  </si>
  <si>
    <t>R01135</t>
  </si>
  <si>
    <t>rxn00838_c0</t>
  </si>
  <si>
    <t>cpd00001_c0 + cpd00003_c0 + cpd00114_c0 &lt;=&gt; cpd00004_c0 + cpd00067_c0 + cpd00497_c0</t>
  </si>
  <si>
    <t>R01130</t>
  </si>
  <si>
    <t>rxn00834_c0</t>
  </si>
  <si>
    <t>cpd00001_c0 + cpd00114_c0 &lt;=&gt; cpd02884_c0</t>
  </si>
  <si>
    <t>R01127</t>
  </si>
  <si>
    <t>rxn00832_c0</t>
  </si>
  <si>
    <t>cpd00113_c0 &lt;=&gt; cpd00202_c0</t>
  </si>
  <si>
    <t>R01123</t>
  </si>
  <si>
    <t>rxn00830_c0</t>
  </si>
  <si>
    <t>cpd00002_c0 + cpd00108_c0 &lt;=&gt; cpd00008_c0 + cpd00067_c0 + cpd00348_c0</t>
  </si>
  <si>
    <t>R01092</t>
  </si>
  <si>
    <t>rxn00808_c0</t>
  </si>
  <si>
    <t>cpd00024_c0 + cpd00107_c0 &lt;=&gt; cpd00023_c0 + cpd00200_c0</t>
  </si>
  <si>
    <t>R01090</t>
  </si>
  <si>
    <t>rxn00806_c0</t>
  </si>
  <si>
    <t>cpd02152_c0 &lt;=&gt; cpd00051_c0 + cpd00106_c0</t>
  </si>
  <si>
    <t>R01086</t>
  </si>
  <si>
    <t>rxn00802_c0</t>
  </si>
  <si>
    <t>cpd02375_c0 &lt;=&gt; cpd00018_c0 + cpd00106_c0</t>
  </si>
  <si>
    <t>R01083</t>
  </si>
  <si>
    <t>rxn00800_c0</t>
  </si>
  <si>
    <t>cpd00130_c0 &lt;=&gt; cpd00001_c0 + cpd00106_c0</t>
  </si>
  <si>
    <t>R01082</t>
  </si>
  <si>
    <t>rxn00799_c0</t>
  </si>
  <si>
    <t>cpd00012_c0 + cpd00067_c0 + cpd02642_c0 &lt;=&gt; cpd00093_c0 + cpd00103_c0</t>
  </si>
  <si>
    <t>R01073</t>
  </si>
  <si>
    <t>rxn00791_c0</t>
  </si>
  <si>
    <t>cpd00012_c0 + cpd00023_c0 + cpd00067_c0 + cpd01982_c0 &lt;-- cpd00001_c0 + cpd00053_c0 + cpd00103_c0</t>
  </si>
  <si>
    <t>R01072</t>
  </si>
  <si>
    <t>rxn00790_c0</t>
  </si>
  <si>
    <t>cpd00012_c0 + cpd00067_c0 + cpd01775_c0 &lt;-- cpd00002_c0 + cpd00103_c0</t>
  </si>
  <si>
    <t>R01071</t>
  </si>
  <si>
    <t>rxn00789_c0</t>
  </si>
  <si>
    <t>cpd00290_c0 &lt;=&gt; cpd00095_c0 + cpd00102_c0</t>
  </si>
  <si>
    <t>R01068</t>
  </si>
  <si>
    <t>rxn00786_c0</t>
  </si>
  <si>
    <t>cpd00072_c0 + cpd00102_c0 &lt;=&gt; cpd00198_c0 + cpd00236_c0</t>
  </si>
  <si>
    <t>R01067</t>
  </si>
  <si>
    <t>rxn00785_c0</t>
  </si>
  <si>
    <t>cpd00510_c0 &lt;=&gt; cpd00071_c0 + cpd00102_c0</t>
  </si>
  <si>
    <t>R01066</t>
  </si>
  <si>
    <t>rxn00784_c0</t>
  </si>
  <si>
    <t>cpd00003_c0 + cpd00009_c0 + cpd00102_c0 &lt;=&gt; cpd00004_c0 + cpd00067_c0 + cpd00203_c0</t>
  </si>
  <si>
    <t>R01061</t>
  </si>
  <si>
    <t>rxn00781_c0</t>
  </si>
  <si>
    <t>cpd00475_c0 &lt;=&gt; cpd00101_c0</t>
  </si>
  <si>
    <t>R01057</t>
  </si>
  <si>
    <t>rxn00778_c0</t>
  </si>
  <si>
    <t>cpd00101_c0 &lt;=&gt; cpd00171_c0</t>
  </si>
  <si>
    <t>R01056</t>
  </si>
  <si>
    <t>rxn00777_c0</t>
  </si>
  <si>
    <t>cpd00002_c0 + cpd00105_c0 --&gt; cpd00008_c0 + cpd00067_c0 + cpd00101_c0</t>
  </si>
  <si>
    <t>R01051</t>
  </si>
  <si>
    <t>rxn00772_c0</t>
  </si>
  <si>
    <t>cpd00002_c0 + cpd00101_c0 --&gt; cpd00018_c0 + cpd00067_c0 + cpd00103_c0</t>
  </si>
  <si>
    <t>R01049</t>
  </si>
  <si>
    <t>rxn00770_c0</t>
  </si>
  <si>
    <t>cpd00102_c0 &lt;=&gt; cpd00095_c0</t>
  </si>
  <si>
    <t>R01015</t>
  </si>
  <si>
    <t>rxn00747_c0</t>
  </si>
  <si>
    <t>cpd00161_c0 &lt;=&gt; cpd00013_c0 + cpd00094_c0</t>
  </si>
  <si>
    <t>R00996</t>
  </si>
  <si>
    <t>rxn00737_c0</t>
  </si>
  <si>
    <t>cpd00053_c0 + cpd00216_c0 &lt;=&gt; cpd00020_c0 + cpd00023_c0 + cpd00067_c0 + cpd00093_c0</t>
  </si>
  <si>
    <t>R00986</t>
  </si>
  <si>
    <t>rxn00727_c0</t>
  </si>
  <si>
    <t>cpd00067_c0 + cpd00810_c0 --&gt; cpd00011_c0 + cpd00091_c0</t>
  </si>
  <si>
    <t>R00965</t>
  </si>
  <si>
    <t>rxn00710_c0</t>
  </si>
  <si>
    <t>cpd00089_c0 &lt;=&gt; cpd00079_c0</t>
  </si>
  <si>
    <t>R00959</t>
  </si>
  <si>
    <t>rxn00704_c0</t>
  </si>
  <si>
    <t>cpd00026_c0 + cpd00348_c0 &lt;=&gt; cpd00043_c0 + cpd00089_c0</t>
  </si>
  <si>
    <t>R00955</t>
  </si>
  <si>
    <t>rxn00701_c0</t>
  </si>
  <si>
    <t>cpd00038_c0 + cpd00089_c0 &lt;=&gt; cpd00012_c0 + cpd00315_c0</t>
  </si>
  <si>
    <t>R00954</t>
  </si>
  <si>
    <t>rxn00700_c0</t>
  </si>
  <si>
    <t>cpd00002_c0 + cpd00089_c0 &lt;=&gt; cpd00012_c0 + cpd00387_c0</t>
  </si>
  <si>
    <t>R00948</t>
  </si>
  <si>
    <t>rxn00695_c0</t>
  </si>
  <si>
    <t>cpd00135_c0 + cpd00345_c0 &lt;=&gt; cpd00060_c0 + cpd00087_c0</t>
  </si>
  <si>
    <t>R00946</t>
  </si>
  <si>
    <t>rxn00693_c0</t>
  </si>
  <si>
    <t>cpd00001_c0 + cpd00033_c0 + cpd00125_c0 &lt;=&gt; cpd00054_c0 + cpd00087_c0</t>
  </si>
  <si>
    <t>R00945</t>
  </si>
  <si>
    <t>rxn00692_c0</t>
  </si>
  <si>
    <t>cpd00001_c0 + cpd00201_c0 --&gt; cpd00047_c0 + cpd00067_c0 + cpd00087_c0</t>
  </si>
  <si>
    <t>R00944</t>
  </si>
  <si>
    <t>rxn00691_c0</t>
  </si>
  <si>
    <t>cpd00002_c0 + cpd00047_c0 + cpd00087_c0 --&gt; cpd00008_c0 + cpd00009_c0 + cpd00201_c0</t>
  </si>
  <si>
    <t>R00943</t>
  </si>
  <si>
    <t>rxn00690_c0</t>
  </si>
  <si>
    <t>cpd00006_c0 + cpd00087_c0 &lt;=&gt; cpd00005_c0 + cpd00067_c0 + cpd00330_c0</t>
  </si>
  <si>
    <t>R00939</t>
  </si>
  <si>
    <t>rxn00686_c0</t>
  </si>
  <si>
    <t>cpd00239_c0 + cpd00722_c0 &lt;=&gt; cpd00029_c0 + cpd00084_c0</t>
  </si>
  <si>
    <t>R00897</t>
  </si>
  <si>
    <t>rxn00649_c0</t>
  </si>
  <si>
    <t>cpd00002_c0 + cpd00023_c0 + cpd00084_c0 --&gt; cpd00008_c0 + cpd00009_c0 + cpd00067_c0 + cpd00506_c0</t>
  </si>
  <si>
    <t>R00894</t>
  </si>
  <si>
    <t>rxn00646_c0</t>
  </si>
  <si>
    <t>cpd00002_c0 + cpd00100_c0 --&gt; cpd00008_c0 + cpd00067_c0 + cpd00080_c0</t>
  </si>
  <si>
    <t>R00847</t>
  </si>
  <si>
    <t>rxn00615_c0</t>
  </si>
  <si>
    <t>cpd00006_c0 + cpd00080_c0 &lt;=&gt; cpd00005_c0 + cpd00067_c0 + cpd00095_c0</t>
  </si>
  <si>
    <t>R00844</t>
  </si>
  <si>
    <t>rxn00612_c0</t>
  </si>
  <si>
    <t>cpd00006_c0 + cpd00079_c0 &lt;=&gt; cpd00005_c0 + cpd00067_c0 + cpd00911_c0</t>
  </si>
  <si>
    <t>R00835</t>
  </si>
  <si>
    <t>rxn00604_c0</t>
  </si>
  <si>
    <t>R00783</t>
  </si>
  <si>
    <t>rxn00567_c0</t>
  </si>
  <si>
    <t>cpd00235_c0 &lt;=&gt; cpd00072_c0</t>
  </si>
  <si>
    <t>R00772</t>
  </si>
  <si>
    <t>rxn00559_c0</t>
  </si>
  <si>
    <t>cpd00079_c0 &lt;=&gt; cpd00072_c0</t>
  </si>
  <si>
    <t>R00771</t>
  </si>
  <si>
    <t>rxn00558_c0</t>
  </si>
  <si>
    <t>cpd00053_c0 + cpd00072_c0 &lt;=&gt; cpd00023_c0 + cpd00288_c0</t>
  </si>
  <si>
    <t>R00768</t>
  </si>
  <si>
    <t>rxn00555_c0</t>
  </si>
  <si>
    <t>cpd00001_c0 + cpd00290_c0 &lt;=&gt; cpd00009_c0 + cpd00072_c0</t>
  </si>
  <si>
    <t>R00762</t>
  </si>
  <si>
    <t>rxn00549_c0</t>
  </si>
  <si>
    <t>cpd00009_c0 + cpd00072_c0 --&gt; cpd00001_c0 + cpd00196_c0 + cpd00236_c0</t>
  </si>
  <si>
    <t>R00761</t>
  </si>
  <si>
    <t>rxn00548_c0</t>
  </si>
  <si>
    <t>cpd00002_c0 + cpd00072_c0 --&gt; cpd00008_c0 + cpd00067_c0 + cpd00290_c0</t>
  </si>
  <si>
    <t>R00756</t>
  </si>
  <si>
    <t>rxn00545_c0</t>
  </si>
  <si>
    <t>cpd00161_c0 &lt;=&gt; cpd00033_c0 + cpd00071_c0</t>
  </si>
  <si>
    <t>R00751</t>
  </si>
  <si>
    <t>rxn00541_c0</t>
  </si>
  <si>
    <t>cpd00002_c0 + cpd00022_c0 + cpd00242_c0 &lt;=&gt; cpd00008_c0 + cpd00009_c0 + cpd00067_c0 + cpd00070_c0</t>
  </si>
  <si>
    <t>R00742</t>
  </si>
  <si>
    <t>rxn00533_c0</t>
  </si>
  <si>
    <t>cpd00024_c0 + cpd00069_c0 &lt;=&gt; cpd00023_c0 + cpd00868_c0</t>
  </si>
  <si>
    <t>R00734</t>
  </si>
  <si>
    <t>rxn00527_c0</t>
  </si>
  <si>
    <t>cpd00001_c0 + cpd00003_c0 + cpd00071_c0 &lt;=&gt; cpd00004_c0 + cpd00029_c0 + 2.0 cpd00067_c0</t>
  </si>
  <si>
    <t>R00710</t>
  </si>
  <si>
    <t>rxn00506_c0</t>
  </si>
  <si>
    <t>cpd00024_c0 + cpd00066_c0 &lt;=&gt; cpd00023_c0 + cpd00143_c0</t>
  </si>
  <si>
    <t>R00694</t>
  </si>
  <si>
    <t>rxn00493_c0</t>
  </si>
  <si>
    <t>cpd00054_c0 + cpd00359_c0 &lt;=&gt; cpd00001_c0 + cpd00065_c0</t>
  </si>
  <si>
    <t>R00674</t>
  </si>
  <si>
    <t>rxn00474_c0</t>
  </si>
  <si>
    <t>cpd00001_c0 + cpd00342_c0 &lt;=&gt; cpd00029_c0 + cpd00064_c0</t>
  </si>
  <si>
    <t>R00669</t>
  </si>
  <si>
    <t>rxn00469_c0</t>
  </si>
  <si>
    <t>cpd00037_c0 + cpd00061_c0 &lt;=&gt; cpd00009_c0 + cpd02820_c0</t>
  </si>
  <si>
    <t>R00660</t>
  </si>
  <si>
    <t>rxn00461_c0</t>
  </si>
  <si>
    <t>cpd00482_c0 &lt;=&gt; cpd00001_c0 + cpd00061_c0</t>
  </si>
  <si>
    <t>R00658</t>
  </si>
  <si>
    <t>rxn00459_c0</t>
  </si>
  <si>
    <t>cpd00002_c0 + cpd00067_c0 + cpd00793_c0 &lt;=&gt; cpd00008_c0 + cpd00056_c0</t>
  </si>
  <si>
    <t>R00617</t>
  </si>
  <si>
    <t>rxn00438_c0</t>
  </si>
  <si>
    <t>cpd00040_c0 + cpd00054_c0 &lt;=&gt; cpd00033_c0 + cpd00145_c0</t>
  </si>
  <si>
    <t>R00588</t>
  </si>
  <si>
    <t>rxn00424_c0</t>
  </si>
  <si>
    <t>cpd00022_c0 + cpd00054_c0 &lt;=&gt; cpd00010_c0 + cpd00722_c0</t>
  </si>
  <si>
    <t>R00586</t>
  </si>
  <si>
    <t>rxn00423_c0</t>
  </si>
  <si>
    <t>cpd00001_c0 + cpd00738_c0 &lt;=&gt; cpd00009_c0 + cpd00054_c0</t>
  </si>
  <si>
    <t>R00582</t>
  </si>
  <si>
    <t>rxn00420_c0</t>
  </si>
  <si>
    <t>cpd00001_c0 + cpd00002_c0 + cpd00041_c0 + cpd00053_c0 --&gt; cpd00012_c0 + cpd00018_c0 + cpd00023_c0 + 2.0 cpd00067_c0 + cpd00132_c0</t>
  </si>
  <si>
    <t>R00578</t>
  </si>
  <si>
    <t>rxn00416_c0</t>
  </si>
  <si>
    <t>cpd00001_c0 + 2.0 cpd00002_c0 + cpd00053_c0 + cpd00242_c0 --&gt; 2.0 cpd00008_c0 + cpd00009_c0 + cpd00023_c0 + 2.0 cpd00067_c0 + cpd00146_c0</t>
  </si>
  <si>
    <t>R00575</t>
  </si>
  <si>
    <t>rxn00414_c0</t>
  </si>
  <si>
    <t>cpd00001_c0 + cpd00002_c0 + cpd00053_c0 + cpd00062_c0 --&gt; cpd00008_c0 + cpd00009_c0 + cpd00023_c0 + cpd00052_c0 + 2.0 cpd00067_c0</t>
  </si>
  <si>
    <t>R00573</t>
  </si>
  <si>
    <t>rxn00412_c0</t>
  </si>
  <si>
    <t>cpd00002_c0 + cpd00096_c0 &lt;=&gt; cpd00008_c0 + cpd00052_c0</t>
  </si>
  <si>
    <t>R00570</t>
  </si>
  <si>
    <t>rxn00409_c0</t>
  </si>
  <si>
    <t>cpd00001_c0 + cpd00052_c0 --&gt; cpd00009_c0 + cpd00067_c0 + cpd00096_c0</t>
  </si>
  <si>
    <t>R00569</t>
  </si>
  <si>
    <t>rxn00408_c0</t>
  </si>
  <si>
    <t>cpd00051_c0 + cpd00067_c0 --&gt; cpd00011_c0 + cpd00152_c0</t>
  </si>
  <si>
    <t>R00566</t>
  </si>
  <si>
    <t>rxn00405_c0</t>
  </si>
  <si>
    <t>cpd00002_c0 + cpd00220_c0 --&gt; cpd00008_c0 + cpd00050_c0 + cpd00067_c0</t>
  </si>
  <si>
    <t>R00549</t>
  </si>
  <si>
    <t>rxn00392_c0</t>
  </si>
  <si>
    <t>cpd00002_c0 + cpd00048_c0 &lt;=&gt; cpd00012_c0 + cpd00193_c0</t>
  </si>
  <si>
    <t>R00529</t>
  </si>
  <si>
    <t>rxn00379_c0</t>
  </si>
  <si>
    <t>cpd00001_c0 + cpd00081_c0 + 2.0 cpd00109_c0 --&gt; cpd00048_c0 + 3.0 cpd00067_c0 + 2.0 cpd00110_c0</t>
  </si>
  <si>
    <t>R00528</t>
  </si>
  <si>
    <t>rxn00378_c0</t>
  </si>
  <si>
    <t>cpd00003_c0 + cpd00047_c0 --&gt; cpd00004_c0 + cpd00011_c0</t>
  </si>
  <si>
    <t>R00519</t>
  </si>
  <si>
    <t>rxn00371_c0</t>
  </si>
  <si>
    <t>cpd00002_c0 + cpd00046_c0 + cpd00067_c0 &lt;=&gt; cpd00008_c0 + cpd00096_c0</t>
  </si>
  <si>
    <t>R00512</t>
  </si>
  <si>
    <t>rxn00364_c0</t>
  </si>
  <si>
    <t>cpd00002_c0 + cpd00193_c0 --&gt; cpd00008_c0 + cpd00044_c0 + cpd00067_c0</t>
  </si>
  <si>
    <t>R00509</t>
  </si>
  <si>
    <t>rxn00361_c0</t>
  </si>
  <si>
    <t>cpd00002_c0 + cpd00033_c0 + cpd00506_c0 --&gt; cpd00008_c0 + cpd00009_c0 + cpd00042_c0 + cpd00067_c0</t>
  </si>
  <si>
    <t>R00497</t>
  </si>
  <si>
    <t>rxn00351_c0</t>
  </si>
  <si>
    <t>cpd00041_c0 + cpd00067_c0 --&gt; cpd00011_c0 + cpd00085_c0</t>
  </si>
  <si>
    <t>R00489</t>
  </si>
  <si>
    <t>rxn00346_c0</t>
  </si>
  <si>
    <t>cpd00007_c0 + cpd00041_c0 --&gt; cpd00025_c0 + cpd00067_c0 + cpd03470_c0</t>
  </si>
  <si>
    <t>R00481</t>
  </si>
  <si>
    <t>rxn00338_c0</t>
  </si>
  <si>
    <t>cpd00002_c0 + cpd00041_c0 --&gt; cpd00008_c0 + cpd01977_c0</t>
  </si>
  <si>
    <t>R00480</t>
  </si>
  <si>
    <t>rxn00337_c0</t>
  </si>
  <si>
    <t>cpd00039_c0 &lt;=&gt; cpd00840_c0</t>
  </si>
  <si>
    <t>R00461</t>
  </si>
  <si>
    <t>rxn00321_c0</t>
  </si>
  <si>
    <t>cpd00067_c0 + cpd00516_c0 &lt;=&gt; cpd00011_c0 + cpd00039_c0</t>
  </si>
  <si>
    <t>R00451</t>
  </si>
  <si>
    <t>rxn00313_c0</t>
  </si>
  <si>
    <t>3.0 cpd00001_c0 + cpd00038_c0 --&gt; cpd00012_c0 + cpd00047_c0 + 3.0 cpd00067_c0 + cpd00957_c0</t>
  </si>
  <si>
    <t>R00425</t>
  </si>
  <si>
    <t>rxn00300_c0</t>
  </si>
  <si>
    <t>cpd00001_c0 + cpd00038_c0 --&gt; cpd00047_c0 + cpd00067_c0 + cpd02978_c0</t>
  </si>
  <si>
    <t>R00424</t>
  </si>
  <si>
    <t>rxn00299_c0</t>
  </si>
  <si>
    <t>cpd00062_c0 + cpd02611_c0 &lt;=&gt; cpd00012_c0 + cpd00037_c0</t>
  </si>
  <si>
    <t>R00416</t>
  </si>
  <si>
    <t>rxn00293_c0</t>
  </si>
  <si>
    <t>cpd00002_c0 + cpd00010_c0 + cpd00036_c0 &lt;=&gt; cpd00008_c0 + cpd00009_c0 + cpd00078_c0</t>
  </si>
  <si>
    <t>R00405</t>
  </si>
  <si>
    <t>rxn00285_c0</t>
  </si>
  <si>
    <t>cpd00035_c0 &lt;=&gt; cpd00117_c0</t>
  </si>
  <si>
    <t>R00401</t>
  </si>
  <si>
    <t>rxn00283_c0</t>
  </si>
  <si>
    <t>cpd00022_c0 + cpd00033_c0 &lt;=&gt; cpd00010_c0 + cpd02211_c0</t>
  </si>
  <si>
    <t>R00371</t>
  </si>
  <si>
    <t>rxn00274_c0</t>
  </si>
  <si>
    <t>cpd00024_c0 + cpd00041_c0 &lt;=&gt; cpd00023_c0 + cpd00032_c0</t>
  </si>
  <si>
    <t>R00355</t>
  </si>
  <si>
    <t>rxn00260_c0</t>
  </si>
  <si>
    <t>cpd00002_c0 + cpd00010_c0 + cpd00137_c0 --&gt; cpd00008_c0 + cpd00009_c0 + cpd00022_c0 + cpd00032_c0</t>
  </si>
  <si>
    <t>R00352</t>
  </si>
  <si>
    <t>rxn00257_c0</t>
  </si>
  <si>
    <t>cpd00010_c0 + cpd00067_c0 + cpd00137_c0 &lt;-- cpd00001_c0 + cpd00022_c0 + cpd00032_c0</t>
  </si>
  <si>
    <t>R00351</t>
  </si>
  <si>
    <t>rxn00256_c0</t>
  </si>
  <si>
    <t>cpd00009_c0 + cpd00032_c0 + cpd00067_c0 &lt;-- cpd00001_c0 + cpd00011_c0 + cpd00061_c0</t>
  </si>
  <si>
    <t>R00345</t>
  </si>
  <si>
    <t>rxn00251_c0</t>
  </si>
  <si>
    <t>cpd00002_c0 + cpd00020_c0 + cpd00242_c0 --&gt; cpd00008_c0 + cpd00009_c0 + cpd00032_c0 + cpd00067_c0</t>
  </si>
  <si>
    <t>R00344</t>
  </si>
  <si>
    <t>rxn00250_c0</t>
  </si>
  <si>
    <t>cpd00003_c0 + cpd00130_c0 &lt;=&gt; cpd00004_c0 + cpd00032_c0 + cpd00067_c0</t>
  </si>
  <si>
    <t>R00342</t>
  </si>
  <si>
    <t>rxn00248_c0</t>
  </si>
  <si>
    <t>cpd00002_c0 + cpd00067_c0 + cpd00126_c0 &lt;=&gt; cpd00008_c0 + cpd00031_c0</t>
  </si>
  <si>
    <t>R00332</t>
  </si>
  <si>
    <t>rxn00239_c0</t>
  </si>
  <si>
    <t>cpd00002_c0 + cpd00031_c0 &lt;=&gt; cpd00008_c0 + cpd00038_c0</t>
  </si>
  <si>
    <t>R00330</t>
  </si>
  <si>
    <t>rxn00237_c0</t>
  </si>
  <si>
    <t>cpd00002_c0 + cpd00029_c0 --&gt; cpd00008_c0 + cpd00196_c0</t>
  </si>
  <si>
    <t>R00315</t>
  </si>
  <si>
    <t>rxn00225_c0</t>
  </si>
  <si>
    <t>cpd01476_c0 + cpd10515_c0 &lt;=&gt; cpd00028_c0 + 2.0 cpd00067_c0</t>
  </si>
  <si>
    <t>R00310</t>
  </si>
  <si>
    <t>rxn00224_c0</t>
  </si>
  <si>
    <t>cpd00002_c0 + cpd00027_c0 --&gt; cpd00008_c0 + cpd00067_c0 + cpd00079_c0</t>
  </si>
  <si>
    <t>R00299</t>
  </si>
  <si>
    <t>rxn00216_c0</t>
  </si>
  <si>
    <t>cpd00026_c0 &lt;=&gt; cpd00043_c0</t>
  </si>
  <si>
    <t>R00291</t>
  </si>
  <si>
    <t>rxn00214_c0</t>
  </si>
  <si>
    <t>cpd00062_c0 + cpd00089_c0 &lt;=&gt; cpd00012_c0 + cpd00026_c0</t>
  </si>
  <si>
    <t>R00289</t>
  </si>
  <si>
    <t>rxn00213_c0</t>
  </si>
  <si>
    <t>cpd00001_c0 + 2.0 cpd00003_c0 + cpd00026_c0 &lt;=&gt; 2.0 cpd00004_c0 + 3.0 cpd00067_c0 + cpd00144_c0</t>
  </si>
  <si>
    <t>R00286</t>
  </si>
  <si>
    <t>rxn00211_c0</t>
  </si>
  <si>
    <t>cpd00007_c0 + cpd00478_c0 --&gt; cpd00016_c0 + cpd00025_c0</t>
  </si>
  <si>
    <t>R00278</t>
  </si>
  <si>
    <t>rxn00209_c0</t>
  </si>
  <si>
    <t>2.0 cpd00067_c0 + 2.0 cpd00532_c0 --&gt; cpd00007_c0 + cpd00025_c0</t>
  </si>
  <si>
    <t>R00275</t>
  </si>
  <si>
    <t>rxn00206_c0</t>
  </si>
  <si>
    <t>cpd00067_c0 + cpd03187_c0 &lt;=&gt; cpd00011_c0 + cpd00024_c0</t>
  </si>
  <si>
    <t>R00268</t>
  </si>
  <si>
    <t>rxn00199_c0</t>
  </si>
  <si>
    <t>cpd00023_c0 &lt;=&gt; cpd00186_c0</t>
  </si>
  <si>
    <t>R00260</t>
  </si>
  <si>
    <t>rxn00193_c0</t>
  </si>
  <si>
    <t>cpd00022_c0 + cpd00023_c0 &lt;=&gt; cpd00010_c0 + cpd00067_c0 + cpd00477_c0</t>
  </si>
  <si>
    <t>R00259</t>
  </si>
  <si>
    <t>rxn00192_c0</t>
  </si>
  <si>
    <t>cpd00001_c0 + cpd00002_c0 + cpd00053_c0 + cpd00638_c0 --&gt; cpd00003_c0 + cpd00012_c0 + cpd00018_c0 + cpd00023_c0 + 2.0 cpd00067_c0</t>
  </si>
  <si>
    <t>R00257</t>
  </si>
  <si>
    <t>rxn00190_c0</t>
  </si>
  <si>
    <t>cpd00002_c0 + cpd00013_c0 + cpd00023_c0 --&gt; cpd00008_c0 + cpd00009_c0 + cpd00053_c0 + cpd00067_c0</t>
  </si>
  <si>
    <t>R00253</t>
  </si>
  <si>
    <t>rxn00187_c0</t>
  </si>
  <si>
    <t>cpd00001_c0 + cpd00006_c0 + cpd00023_c0 &lt;=&gt; cpd00005_c0 + cpd00013_c0 + cpd00024_c0 + cpd00067_c0</t>
  </si>
  <si>
    <t>R00248</t>
  </si>
  <si>
    <t>rxn00184_c0</t>
  </si>
  <si>
    <t>cpd00002_c0 + cpd00023_c0 &lt;=&gt; cpd00008_c0 + cpd02097_c0</t>
  </si>
  <si>
    <t>R00239</t>
  </si>
  <si>
    <t>rxn00179_c0</t>
  </si>
  <si>
    <t>2.0 cpd00022_c0 &lt;=&gt; cpd00010_c0 + cpd00279_c0</t>
  </si>
  <si>
    <t>R00238</t>
  </si>
  <si>
    <t>rxn00178_c0</t>
  </si>
  <si>
    <t>cpd00002_c0 + cpd00010_c0 + cpd00029_c0 --&gt; cpd00012_c0 + cpd00018_c0 + cpd00022_c0 + cpd00067_c0</t>
  </si>
  <si>
    <t>R00235</t>
  </si>
  <si>
    <t>rxn00175_c0</t>
  </si>
  <si>
    <t>cpd00054_c0 --&gt; cpd00013_c0 + cpd00020_c0</t>
  </si>
  <si>
    <t>R00220</t>
  </si>
  <si>
    <t>rxn00165_c0</t>
  </si>
  <si>
    <t>cpd00006_c0 + cpd00130_c0 --&gt; cpd00005_c0 + cpd00011_c0 + cpd00020_c0</t>
  </si>
  <si>
    <t>R00216</t>
  </si>
  <si>
    <t>rxn00161_c0</t>
  </si>
  <si>
    <t>cpd00001_c0 + cpd00006_c0 + cpd00428_c0 &lt;=&gt; cpd00005_c0 + cpd00020_c0 + 2.0 cpd00067_c0</t>
  </si>
  <si>
    <t>R00205</t>
  </si>
  <si>
    <t>rxn00150_c0</t>
  </si>
  <si>
    <t>cpd00002_c0 + cpd00020_c0 --&gt; cpd00008_c0 + cpd00061_c0 + cpd00067_c0</t>
  </si>
  <si>
    <t>R00200</t>
  </si>
  <si>
    <t>rxn00148_c0</t>
  </si>
  <si>
    <t>cpd00001_c0 + cpd00002_c0 + cpd00020_c0 --&gt; cpd00009_c0 + cpd00018_c0 + cpd00061_c0 + 3.0 cpd00067_c0</t>
  </si>
  <si>
    <t>R00199</t>
  </si>
  <si>
    <t>rxn00147_c0</t>
  </si>
  <si>
    <t>cpd00001_c0 + cpd00019_c0 &lt;=&gt; cpd00135_c0 + cpd00182_c0</t>
  </si>
  <si>
    <t>R00192</t>
  </si>
  <si>
    <t>rxn00141_c0</t>
  </si>
  <si>
    <t>cpd00012_c0 + cpd00018_c0 + cpd00067_c0 &lt;-- cpd00103_c0 + cpd00128_c0</t>
  </si>
  <si>
    <t>R00190</t>
  </si>
  <si>
    <t>rxn00139_c0</t>
  </si>
  <si>
    <t>cpd00002_c0 + cpd00013_c0 + cpd00638_c0 --&gt; cpd00003_c0 + cpd00012_c0 + cpd00018_c0 + 2.0 cpd00067_c0</t>
  </si>
  <si>
    <t>R00189</t>
  </si>
  <si>
    <t>rxn00138_c0</t>
  </si>
  <si>
    <t>cpd00001_c0 + cpd00045_c0 &lt;=&gt; cpd00009_c0 + cpd00018_c0</t>
  </si>
  <si>
    <t>R00188</t>
  </si>
  <si>
    <t>rxn00137_c0</t>
  </si>
  <si>
    <t>cpd00017_c0 + cpd00067_c0 --&gt; cpd00011_c0 + cpd00837_c0</t>
  </si>
  <si>
    <t>R00178</t>
  </si>
  <si>
    <t>rxn00127_c0</t>
  </si>
  <si>
    <t>cpd00001_c0 + cpd00002_c0 + cpd00060_c0 --&gt; cpd00009_c0 + cpd00012_c0 + cpd00017_c0 + cpd00067_c0</t>
  </si>
  <si>
    <t>R00177</t>
  </si>
  <si>
    <t>rxn00126_c0</t>
  </si>
  <si>
    <t>cpd00002_c0 + cpd00050_c0 &lt;=&gt; cpd00012_c0 + cpd00015_c0</t>
  </si>
  <si>
    <t>R00161</t>
  </si>
  <si>
    <t>rxn00122_c0</t>
  </si>
  <si>
    <t>cpd00002_c0 + cpd00067_c0 + cpd00091_c0 &lt;=&gt; cpd00008_c0 + cpd00014_c0</t>
  </si>
  <si>
    <t>R00158</t>
  </si>
  <si>
    <t>rxn00119_c0</t>
  </si>
  <si>
    <t>cpd00002_c0 + cpd00014_c0 &lt;=&gt; cpd00008_c0 + cpd00062_c0</t>
  </si>
  <si>
    <t>R00156</t>
  </si>
  <si>
    <t>rxn00117_c0</t>
  </si>
  <si>
    <t>cpd00001_c0 + cpd00421_c0 &lt;=&gt; cpd00009_c0 + cpd00012_c0 + 2.0 cpd00067_c0</t>
  </si>
  <si>
    <t>R00138</t>
  </si>
  <si>
    <t>rxn00106_c0</t>
  </si>
  <si>
    <t>cpd00002_c0 + cpd00355_c0 &lt;=&gt; cpd00003_c0 + cpd00012_c0</t>
  </si>
  <si>
    <t>R00137</t>
  </si>
  <si>
    <t>rxn00105_c0</t>
  </si>
  <si>
    <t>cpd00067_c0 + cpd00242_c0 &lt;=&gt; cpd00001_c0 + cpd00011_c0</t>
  </si>
  <si>
    <t>R00132</t>
  </si>
  <si>
    <t>rxn00102_c0</t>
  </si>
  <si>
    <t>cpd00001_c0 + 2.0 cpd00067_c0 + cpd00073_c0 &lt;=&gt; cpd00011_c0 + 2.0 cpd00013_c0</t>
  </si>
  <si>
    <t>R00131</t>
  </si>
  <si>
    <t>rxn00101_c0</t>
  </si>
  <si>
    <t>cpd00002_c0 + cpd00655_c0 --&gt; cpd00008_c0 + cpd00010_c0 + cpd00067_c0</t>
  </si>
  <si>
    <t>R00130</t>
  </si>
  <si>
    <t>rxn00100_c0</t>
  </si>
  <si>
    <t>cpd00002_c0 + cpd00018_c0 + cpd00067_c0 &lt;=&gt; 2.0 cpd00008_c0</t>
  </si>
  <si>
    <t>R00127</t>
  </si>
  <si>
    <t>rxn00097_c0</t>
  </si>
  <si>
    <t>cpd00001_c0 + cpd00006_c0 &lt;=&gt; cpd00003_c0 + cpd00009_c0</t>
  </si>
  <si>
    <t>R00118</t>
  </si>
  <si>
    <t>rxn00088_c0</t>
  </si>
  <si>
    <t>cpd00006_c0 + 2.0 cpd00023_c0 &lt;=&gt; cpd00005_c0 + cpd00024_c0 + cpd00053_c0 + cpd00067_c0</t>
  </si>
  <si>
    <t>R00114</t>
  </si>
  <si>
    <t>rxn00085_c0</t>
  </si>
  <si>
    <t>cpd00003_c0 + cpd00005_c0 &lt;=&gt; cpd00004_c0 + cpd00006_c0</t>
  </si>
  <si>
    <t>R00112</t>
  </si>
  <si>
    <t>rxn00083_c0</t>
  </si>
  <si>
    <t>cpd00002_c0 + cpd00003_c0 --&gt; cpd00006_c0 + cpd00008_c0 + cpd00067_c0</t>
  </si>
  <si>
    <t>R00104</t>
  </si>
  <si>
    <t>rxn00077_c0</t>
  </si>
  <si>
    <t>cpd00001_c0 + cpd00003_c0 --&gt; cpd00018_c0 + 2.0 cpd00067_c0 + cpd00355_c0</t>
  </si>
  <si>
    <t>R00103</t>
  </si>
  <si>
    <t>rxn00076_c0</t>
  </si>
  <si>
    <t>cpd00001_c0 + 4.0 cpd00689_c0 --&gt; 4.0 cpd00013_c0 + cpd00755_c0</t>
  </si>
  <si>
    <t>R00084</t>
  </si>
  <si>
    <t>rxn00060_c0</t>
  </si>
  <si>
    <t>cpd00067_c0 + 2.0 cpd02656_c0 --&gt; cpd00220_c0 + cpd02882_c0</t>
  </si>
  <si>
    <t>R00066</t>
  </si>
  <si>
    <t>rxn00048_c0</t>
  </si>
  <si>
    <t>2.0 cpd00338_c0 --&gt; 2.0 cpd00001_c0 + cpd00067_c0 + cpd00689_c0</t>
  </si>
  <si>
    <t>R00036</t>
  </si>
  <si>
    <t>rxn00029_c0</t>
  </si>
  <si>
    <t>cpd00011_c0 + cpd03049_c0 &lt;=&gt; cpd00020_c0 + cpd00056_c0 + cpd00067_c0</t>
  </si>
  <si>
    <t>R00014</t>
  </si>
  <si>
    <t>rxn00011_c0</t>
  </si>
  <si>
    <t>2.0 cpd00025_c0 --&gt; 2.0 cpd00001_c0 + cpd00007_c0</t>
  </si>
  <si>
    <t>R00009</t>
  </si>
  <si>
    <t>rxn00006_c0</t>
  </si>
  <si>
    <t>cpd00011_c0 + cpd00668_c0 &lt;-- 2.0 cpd00020_c0 + cpd00067_c0</t>
  </si>
  <si>
    <t>R00006</t>
  </si>
  <si>
    <t>rxn00003_c0</t>
  </si>
  <si>
    <t>cpd00001_c0 + cpd00012_c0 --&gt; 2.0 cpd00009_c0 + cpd00067_c0</t>
  </si>
  <si>
    <t>R00004</t>
  </si>
  <si>
    <t>rxn00001_c0</t>
  </si>
  <si>
    <t>cpd00001_c0 + cpd00002_c0 --&gt; cpd00008_c0 + cpd00009_c0 + cpd00067_c0</t>
  </si>
  <si>
    <t>ngam</t>
  </si>
  <si>
    <t>NGAM_c0</t>
  </si>
  <si>
    <t xml:space="preserve">cpd40000_e0 --&gt; </t>
  </si>
  <si>
    <t>EX_dialurate_e0</t>
  </si>
  <si>
    <t>EX_cpd40000_e0</t>
  </si>
  <si>
    <t xml:space="preserve">cpd15378_e0 --&gt; </t>
  </si>
  <si>
    <t>EX_4hba_e0</t>
  </si>
  <si>
    <t>EX_cpd15378_e0</t>
  </si>
  <si>
    <t xml:space="preserve">cpd14548_e0 --&gt; </t>
  </si>
  <si>
    <t>EX_C15812_e</t>
  </si>
  <si>
    <t>EX_cpd14548_e0</t>
  </si>
  <si>
    <t xml:space="preserve">cpd14547_e0 --&gt; </t>
  </si>
  <si>
    <t>EX_C15811_e</t>
  </si>
  <si>
    <t>EX_cpd14547_e0</t>
  </si>
  <si>
    <t xml:space="preserve">cpd11640_e0 --&gt; </t>
  </si>
  <si>
    <t>EX_H2_e</t>
  </si>
  <si>
    <t>EX_cpd11640_e0</t>
  </si>
  <si>
    <t xml:space="preserve">cpd11574_e0 --&gt; </t>
  </si>
  <si>
    <t>EX_Molybdate_e0</t>
  </si>
  <si>
    <t>EX_cpd11574_e0</t>
  </si>
  <si>
    <t xml:space="preserve">cpd11416_c0 --&gt; </t>
  </si>
  <si>
    <t>Ex_Biomass_e</t>
  </si>
  <si>
    <t>Ex_cpd11416_e0</t>
  </si>
  <si>
    <t xml:space="preserve">cpd10516_e0 &lt;=&gt; </t>
  </si>
  <si>
    <t>EX_fe3_e0</t>
  </si>
  <si>
    <t>EX_cpd10516_e0</t>
  </si>
  <si>
    <t xml:space="preserve">cpd10515_e0 &lt;=&gt; </t>
  </si>
  <si>
    <t>EX_Fe2_e0</t>
  </si>
  <si>
    <t>EX_cpd10515_e0</t>
  </si>
  <si>
    <t xml:space="preserve">cpd10409_e0 --&gt; </t>
  </si>
  <si>
    <t>EX_Nickel_chloride_e0</t>
  </si>
  <si>
    <t>EX_cpd10409_e0</t>
  </si>
  <si>
    <t xml:space="preserve">cpd09225_e0 --&gt; </t>
  </si>
  <si>
    <t>EX_Boric_acid_e0</t>
  </si>
  <si>
    <t>EX_cpd09225_e0</t>
  </si>
  <si>
    <t xml:space="preserve">cpd05097_e0 --&gt; </t>
  </si>
  <si>
    <t>EX_Calcium_carbonate_e0</t>
  </si>
  <si>
    <t>EX_cpd05097_e0</t>
  </si>
  <si>
    <t xml:space="preserve">cpd04097_e0 --&gt; </t>
  </si>
  <si>
    <t>EX_Pb_e0</t>
  </si>
  <si>
    <t>EX_cpd04097_e0</t>
  </si>
  <si>
    <t xml:space="preserve">cpd01012_e0 --&gt; </t>
  </si>
  <si>
    <t>EX_Cd2_e0</t>
  </si>
  <si>
    <t>EX_cpd01012_e0</t>
  </si>
  <si>
    <t xml:space="preserve">cpd00971_e0 &lt;=&gt; </t>
  </si>
  <si>
    <t>EX_Na_e0</t>
  </si>
  <si>
    <t>EX_cpd00971_e0</t>
  </si>
  <si>
    <t xml:space="preserve">cpd00635_e0 --&gt; </t>
  </si>
  <si>
    <t>EX_Cbl_e0</t>
  </si>
  <si>
    <t>EX_cpd00635_e0</t>
  </si>
  <si>
    <t xml:space="preserve">cpd00531_e0 --&gt; </t>
  </si>
  <si>
    <t>EX_Hg2_e0</t>
  </si>
  <si>
    <t>EX_cpd00531_e0</t>
  </si>
  <si>
    <t xml:space="preserve">cpd00418_e0 --&gt; </t>
  </si>
  <si>
    <t>EX_NO_e</t>
  </si>
  <si>
    <t>EX_cpd00418_e0</t>
  </si>
  <si>
    <t xml:space="preserve">cpd00254_e0 &lt;=&gt; </t>
  </si>
  <si>
    <t>EX_Mg_e0</t>
  </si>
  <si>
    <t>EX_cpd00254_e0</t>
  </si>
  <si>
    <t xml:space="preserve">cpd00239_e0 --&gt; </t>
  </si>
  <si>
    <t>EX_H2S_e</t>
  </si>
  <si>
    <t>EX_cpd00239_e0</t>
  </si>
  <si>
    <t xml:space="preserve">cpd00229_e0 --&gt; </t>
  </si>
  <si>
    <t>EX_Glycolaldehyde_e0</t>
  </si>
  <si>
    <t>EX_cpd00229_e0</t>
  </si>
  <si>
    <t>EX_Nitrate_e0</t>
  </si>
  <si>
    <t>EX_cpd00209_e0</t>
  </si>
  <si>
    <t xml:space="preserve">cpd00205_e0 &lt;=&gt; </t>
  </si>
  <si>
    <t>EX_K_e0</t>
  </si>
  <si>
    <t>EX_cpd00205_e0</t>
  </si>
  <si>
    <t xml:space="preserve">cpd00166_e0 --&gt; </t>
  </si>
  <si>
    <t>EX_Calomide_e0</t>
  </si>
  <si>
    <t>EX_cpd00166_e0</t>
  </si>
  <si>
    <t xml:space="preserve">cpd00149_e0 &lt;=&gt; </t>
  </si>
  <si>
    <t>EX_Co2_e0</t>
  </si>
  <si>
    <t>EX_cpd00149_e0</t>
  </si>
  <si>
    <t xml:space="preserve">cpd00131_e0 --&gt; </t>
  </si>
  <si>
    <t>EX_Molybdenum_e0</t>
  </si>
  <si>
    <t>EX_cpd00131_e0</t>
  </si>
  <si>
    <t xml:space="preserve">cpd00130_e0 --&gt; </t>
  </si>
  <si>
    <t>EX_L-Malate_e0</t>
  </si>
  <si>
    <t>EX_cpd00130_e0</t>
  </si>
  <si>
    <t xml:space="preserve">cpd00106_e0 --&gt; </t>
  </si>
  <si>
    <t>EX_Fumarate_e0</t>
  </si>
  <si>
    <t>EX_cpd00106_e0</t>
  </si>
  <si>
    <t xml:space="preserve">cpd00100_e0 --&gt; </t>
  </si>
  <si>
    <t>EX_Glycerol_e0</t>
  </si>
  <si>
    <t>EX_cpd00100_e0</t>
  </si>
  <si>
    <t xml:space="preserve">cpd00099_e0 &lt;=&gt; </t>
  </si>
  <si>
    <t>EX_Cl__e0</t>
  </si>
  <si>
    <t>EX_cpd00099_e0</t>
  </si>
  <si>
    <t>EX_Nitrite_e0</t>
  </si>
  <si>
    <t>EX_cpd00075_e0</t>
  </si>
  <si>
    <t xml:space="preserve">cpd00073_e0 --&gt; </t>
  </si>
  <si>
    <t>EX_Urea_e0</t>
  </si>
  <si>
    <t>EX_cpd00073_e0</t>
  </si>
  <si>
    <t xml:space="preserve">cpd00067_c0 &lt;=&gt; </t>
  </si>
  <si>
    <t>EX_H+_c</t>
  </si>
  <si>
    <t>EX_cpd00067_c0</t>
  </si>
  <si>
    <t xml:space="preserve">cpd00063_e0 &lt;=&gt; </t>
  </si>
  <si>
    <t>EX_Ca2_e0</t>
  </si>
  <si>
    <t>EX_cpd00063_e0</t>
  </si>
  <si>
    <t xml:space="preserve">cpd00058_e0 &lt;=&gt; </t>
  </si>
  <si>
    <t>EX_Cu2_e0</t>
  </si>
  <si>
    <t>EX_cpd00058_e0</t>
  </si>
  <si>
    <t xml:space="preserve">cpd00048_e0 &lt;=&gt; </t>
  </si>
  <si>
    <t>EX_Sulfate_e0</t>
  </si>
  <si>
    <t>EX_cpd00048_e0</t>
  </si>
  <si>
    <t xml:space="preserve">cpd00047_e0 --&gt; </t>
  </si>
  <si>
    <t>EX_Formate_e0</t>
  </si>
  <si>
    <t>EX_cpd00047_e0</t>
  </si>
  <si>
    <t xml:space="preserve">cpd00036_e0 --&gt; </t>
  </si>
  <si>
    <t>EX_Succinate_e0</t>
  </si>
  <si>
    <t>EX_cpd00036_e0</t>
  </si>
  <si>
    <t xml:space="preserve">cpd00034_e0 &lt;=&gt; </t>
  </si>
  <si>
    <t>EX_Zn2_e0</t>
  </si>
  <si>
    <t>EX_cpd00034_e0</t>
  </si>
  <si>
    <t xml:space="preserve">cpd00030_e0 &lt;=&gt; </t>
  </si>
  <si>
    <t>EX_Mn2_e0</t>
  </si>
  <si>
    <t>EX_cpd00030_e0</t>
  </si>
  <si>
    <t>EX_NH3_e0</t>
  </si>
  <si>
    <t>EX_cpd00013_e0</t>
  </si>
  <si>
    <t xml:space="preserve">cpd00011_e0 &lt;=&gt; </t>
  </si>
  <si>
    <t>EX_CO2_e0</t>
  </si>
  <si>
    <t>EX_cpd00011_e0</t>
  </si>
  <si>
    <t xml:space="preserve">cpd00009_e0 &lt;=&gt; </t>
  </si>
  <si>
    <t>EX_Phosphate_e0</t>
  </si>
  <si>
    <t>EX_cpd00009_e0</t>
  </si>
  <si>
    <t xml:space="preserve">cpd00007_e0 &lt;=&gt; </t>
  </si>
  <si>
    <t>EX_O2_e0</t>
  </si>
  <si>
    <t>EX_cpd00007_e0</t>
  </si>
  <si>
    <t xml:space="preserve">cpd00001_e0 &lt;=&gt; </t>
  </si>
  <si>
    <t>EX_H2O_e0</t>
  </si>
  <si>
    <t>EX_cpd00001_e0</t>
  </si>
  <si>
    <t>SEED ID</t>
  </si>
  <si>
    <t>gpr</t>
  </si>
  <si>
    <t>Direction</t>
  </si>
  <si>
    <t>UB</t>
  </si>
  <si>
    <t>LB</t>
  </si>
  <si>
    <t>None</t>
  </si>
  <si>
    <t>7.5 cpd00067_c0 + cpd11620_c0 + cpd15560_c0 &lt;=&gt; 5.5 cpd00067_e0 + cpd11621_c0 + cpd15561_c0</t>
  </si>
  <si>
    <t>NITMOv2_RS07355</t>
  </si>
  <si>
    <t>2.0 cpd00067_c0 + 2.0 cpd00686_c0 + cpd15560_c0 &lt;=&gt; 2.0 cpd00685_c0 + cpd15561_c0</t>
  </si>
  <si>
    <t>R10164</t>
  </si>
  <si>
    <t>rxn40001_c0</t>
  </si>
  <si>
    <t>cpd00001_c0 + cpd00165_c0 + 4.0 cpd00685_c0 &lt;=&gt; 5.0 cpd00067_c0 + cpd00075_c0 + 4.0 cpd00686_c0</t>
  </si>
  <si>
    <t>rxn40000_c0</t>
  </si>
  <si>
    <t>cpd00001_c0 + cpd00075_c0 + 2.0 cpd00109_c0 &lt;=&gt; 2.0 cpd00067_e0 + 2.0 cpd00110_c0 + cpd00209_c0</t>
  </si>
  <si>
    <t>(NITMOv2_RS13115) or (((NITMOv2_RS18530) or (NITMOv2_RS20840) or (NITMOv2_RS20855) or (NITMOv2_RS01125) or (NITMOv2_RS18510))  and ((NITMOv2_RS18535) or (NITMOv2_RS18515) or (NITMOv2_RS20860) or (NITMOv2_RS20845) or (NITMOv2_RS01130)) ) or (NITMOv2_RS03435)</t>
  </si>
  <si>
    <t>(NITMOv2_RS09630) or (NITMOv2_RS19035)</t>
  </si>
  <si>
    <t>NITMOv2_RS03365</t>
  </si>
  <si>
    <t>NITMOv2_RS01495</t>
  </si>
  <si>
    <t>(NITMOv2_RS03135) or (NITMOv2_RS03140) or (NITMOv2_RS03150) or (NITMOv2_RS03155)</t>
  </si>
  <si>
    <t>((NITMOv2_RS01680) or (NITMOv2_RS03890))   and (NITMOv2_RS05735) and ((NITMOv2_RS20615) or (NITMOv2_RS14175)) and (NITMOv2_RS03060) and (NITMOv2_RS05565)  and (NITMOv2_RS01310) and (NITMOv2_RS16380)  and (NITMOv2_RS17210) and (N_moscoviensis_SEED.CDS.5856)</t>
  </si>
  <si>
    <t xml:space="preserve">(NITMOv2_RS04030)  and (NITMOv2_RS03885) and (NITMOv2_RS03320) and (NITMOv2_RS10605) and (NITMOv2_RS00015) and ((NITMOv2_RS03010) or (NITMOv2_RS14080)) and (NITMOv2_RS00020) and (NITMOv2_RS00890) and (NITMOv2_RS06190) and ((NITMOv2_RS00010) or (NITMOv2_RS07090) or (NITMOv2_RS14460))  and ((NITMOv2_RS06920) or (NITMOv2_RS15785)) and (N_moscoviensis_SEED.CDS.5987) and (NITMOv2_RS18905) and ((NITMOv2_RS02990) or (NITMOv2_RS07930) or (NITMOv2_RS09420))  and (NITMOv2_RS00005) and (NITMOv2_RS00720)  </t>
  </si>
  <si>
    <t>(NITMOv2_RS05740) and (NITMOv2_RS04495) and (NITMOv2_RS08155) and (NITMOv2_RS05580) and (NITMOv2_RS05670) and (NITMOv2_RS19835) and (NITMOv2_RS03025) and (NITMOv2_RS05665) and (NITMOv2_RS14635) and (NITMOv2_RS05645) and (NITMOv2_RS05730) and (NITMOv2_RS05695) and (NITMOv2_RS00525) and (NITMOv2_RS05600) and (NITMOv2_RS20590) and (NITMOv2_RS08060) and (NITMOv2_RS05650) and (NITMOv2_RS16375) and (NITMOv2_RS03785) and (NITMOv2_RS16390) and (NITMOv2_RS08075) and (NITMOv2_RS04490) and (NITMOv2_RS05625) and (NITMOv2_RS03005) and (NITMOv2_RS08080) and (NITMOv2_RS20485) and (NITMOv2_RS22290) and (NITMOv2_RS15790) and (NITMOv2_RS05605) and (NITMOv2_RS05635) and (NITMOv2_RS01455) and (NITMOv2_RS05675) and (NITMOv2_RS21070) and (NITMOv2_RS10535) and (NITMOv2_RS05660) and (NITMOv2_RS05615) and (NITMOv2_RS05720) and (NITMOv2_RS05595) and (NITMOv2_RS05690) and (NITMOv2_RS14640) and (NITMOv2_RS05630)  and (NITMOv2_RS05530) and ((NITMOv2_RS01430) or (NITMOv2_RS09985)) and (NITMOv2_RS16715) and (NITMOv2_RS01470) and (NITMOv2_RS05655) and (NITMOv2_RS05575) and (NITMOv2_RS01445) and (NITMOv2_RS07720) and (NITMOv2_RS08395) and (NITMOv2_RS05620) and (NITMOv2_RS04370) and (NITMOv2_RS05555) and (NITMOv2_RS01255) and (NITMOv2_RS21055) and (NITMOv2_RS06225) and (NITMOv2_RS05610) and (NITMOv2_RS01450) and (NITMOv2_RS05725) and (NITMOv2_RS15750) and (NITMOv2_RS17030)  and (NITMOv2_RS03015) and (NITMOv2_RS08380)  and (NITMOv2_RS05685) and (NITMOv2_RS11410) and (NITMOv2_RS20755)  and (NITMOv2_RS05640) and (NITMOv2_RS05680) and (NITMOv2_RS15735)  and (NITMOv2_RS05560) and (NITMOv2_RS11485) and (NITMOv2_RS01460)</t>
  </si>
  <si>
    <t>(NITMOv2_RS18175) or (NITMOv2_RS03410)</t>
  </si>
  <si>
    <t>NITMOv2_RS11425</t>
  </si>
  <si>
    <t>NITMOv2_RS02040</t>
  </si>
  <si>
    <t>NITMOv2_RS02215</t>
  </si>
  <si>
    <t>(NITMOv2_RS07355) or (NITMOv2_RS22655)</t>
  </si>
  <si>
    <t>(NITMOv2_RS03300) or (NITMOv2_RS19280)</t>
  </si>
  <si>
    <t>(NITMOv2_RS21680) or (NITMOv2_RS13140) or (NITMOv2_RS07165) or (NITMOv2_RS14115)</t>
  </si>
  <si>
    <t>NITMOv2_RS22080</t>
  </si>
  <si>
    <t>(NITMOv2_RS14115) or (NITMOv2_RS21680) or (NITMOv2_RS13140) or (NITMOv2_RS07165)</t>
  </si>
  <si>
    <t>(NITMOv2_RS19885) or (NITMOv2_RS18830)</t>
  </si>
  <si>
    <t>NITMOv2_RS06005</t>
  </si>
  <si>
    <t>(NITMOv2_RS05045) or (NITMOv2_RS14845) or (NITMOv2_RS13755)</t>
  </si>
  <si>
    <t>cpd00004_c0 + 4.5 cpd00067_c0 + cpd15560_c0 &lt;=&gt; cpd00003_c0 + 3.5 cpd00067_e0 + cpd15561_c0</t>
  </si>
  <si>
    <t>((NITMOv2_RS00705) or (NITMOv2_RS02490) or (NITMOv2_RS12825)) and ((NITMOv2_RS02455) or (NITMOv2_RS12860) or (NITMOv2_RS00680)) and ((NITMOv2_RS12840) or (NITMOv2_RS18680) or (NITMOv2_RS02475)) and ((NITMOv2_RS00655) or (NITMOv2_RS12880) or (NITMOv2_RS02435)) and ((NITMOv2_RS12865) or (NITMOv2_RS00675) or (NITMOv2_RS02450)) and ((NITMOv2_RS02465) or (NITMOv2_RS12850)) and ((NITMOv2_RS02445) or (NITMOv2_RS00670) or (NITMOv2_RS12870)) and ((NITMOv2_RS02440) or (NITMOv2_RS00665) or (NITMOv2_RS12875) or (NITMOv2_RS00660)) and ((NITMOv2_RS02460) or (NITMOv2_RS12855) or (NITMOv2_RS00685)) and ((NITMOv2_RS00695) or (NITMOv2_RS02485) or (NITMOv2_RS12830)) and ((NITMOv2_RS12820) or (NITMOv2_RS02495) or (NITMOv2_RS00710)) and ((NITMOv2_RS00690) or (NITMOv2_RS12845) or (NITMOv2_RS02470)) and ((NITMOv2_RS12835) or (NITMOv2_RS02480)) and ((NITMOv2_RS00700) or (NITMOv2_RS12830))</t>
  </si>
  <si>
    <t>((NITMOv2_RS07510) and (NITMOv2_RS07505))  and (NITMOv2_RS17245) and (NITMOv2_RS17260)  and (NITMOv2_RS17240)   and ((NITMOv2_RS11960) or (NITMOv2_RS13765))  and (NITMOv2_RS17265)</t>
  </si>
  <si>
    <t>NITMOv2_RS04360</t>
  </si>
  <si>
    <t>0.5 cpd00007_c0 + 3.0 cpd00067_c0 + 2.0 cpd00110_c0 --&gt; cpd00001_c0 + cpd00067_e0 + 2.0 cpd00109_c0</t>
  </si>
  <si>
    <t>(NITMOv2_RS11960) or (NITMOv2_RS11965)</t>
  </si>
  <si>
    <t>(NITMOv2_RS01330) and (NITMOv2_RS01325)  and (NITMOv2_RS23015)   and (NITMOv2_RS01335) and (NITMOv2_RS01320) and (NITMOv2_RS01315)</t>
  </si>
  <si>
    <t>NITMOv2_RS18875</t>
  </si>
  <si>
    <t>((NITMOv2_RS11080) or (NITMOv2_RS11060))   and (NITMOv2_RS04560) and (NITMOv2_RS15860) and (NITMOv2_RS16330)</t>
  </si>
  <si>
    <t>((NITMOv2_RS03215) or (NITMOv2_RS21355)) or (((NITMOv2_RS03215) or (NITMOv2_RS21355)) and (NITMOv2_RS21350))</t>
  </si>
  <si>
    <t>NITMOv2_RS03940</t>
  </si>
  <si>
    <t>NITMOv2_RS03935</t>
  </si>
  <si>
    <t>NITMOv2_RS09585</t>
  </si>
  <si>
    <t>(NITMOv2_RS04960) or (NITMOv2_RS15155) or (NITMOv2_RS02935)</t>
  </si>
  <si>
    <t>(NITMOv2_RS02935) or (NITMOv2_RS15155) or (NITMOv2_RS04960)</t>
  </si>
  <si>
    <t>(NITMOv2_RS04960) or (NITMOv2_RS02935) or (NITMOv2_RS15155)</t>
  </si>
  <si>
    <t>(NITMOv2_RS15155) or (NITMOv2_RS02935) or (NITMOv2_RS04960)</t>
  </si>
  <si>
    <t>NITMOv2_RS17170</t>
  </si>
  <si>
    <t>NITMOv2_RS17595</t>
  </si>
  <si>
    <t>NITMOv2_RS03930</t>
  </si>
  <si>
    <t>(NITMOv2_RS10815) or (NITMOv2_RS13200) or (NITMOv2_RS16190) or (NITMOv2_RS16150)</t>
  </si>
  <si>
    <t>NITMOv2_RS15695</t>
  </si>
  <si>
    <t>N_moscoviensis_SEED.CDS.880</t>
  </si>
  <si>
    <t>(NITMOv2_RS03030) and (NITMOv2_RS15150)</t>
  </si>
  <si>
    <t>(NITMOv2_RS15150) and (NITMOv2_RS03030)</t>
  </si>
  <si>
    <t>((NITMOv2_RS21355) or (NITMOv2_RS03215)) or ((NITMOv2_RS21350) and ((NITMOv2_RS21355) or (NITMOv2_RS03215)))</t>
  </si>
  <si>
    <t>((NITMOv2_RS17240) or (NITMOv2_RS17245) or (NITMOv2_RS17250) or (NITMOv2_RS17255) or (NITMOv2_RS17260) or (NITMOv2_RS17265))</t>
  </si>
  <si>
    <t>NITMOv2_RS21230</t>
  </si>
  <si>
    <t xml:space="preserve"> (NITMOv2_RS04445)</t>
  </si>
  <si>
    <t>(NITMOv2_RS04955) or (NITMOv2_RS06480)</t>
  </si>
  <si>
    <t>(NITMOv2_RS06480) or (NITMOv2_RS04955)</t>
  </si>
  <si>
    <t>NITMOv2_RS09265</t>
  </si>
  <si>
    <t>NITMOv2_RS09260</t>
  </si>
  <si>
    <t>NITMOv2_RS09255</t>
  </si>
  <si>
    <t>NITMOv2_RS09250</t>
  </si>
  <si>
    <t>N_moscoviensis_SEED.CDS.6605</t>
  </si>
  <si>
    <t>NITMOv2_RS09245</t>
  </si>
  <si>
    <t>NITMOv2_RS09240</t>
  </si>
  <si>
    <t>(NITMOv2_RS20245) and (NITMOv2_RS20250)</t>
  </si>
  <si>
    <t>NITMOv2_RS05390</t>
  </si>
  <si>
    <t>(NITMOv2_RS04950) or (NITMOv2_RS01605)</t>
  </si>
  <si>
    <t>(NITMOv2_RS01605) or (NITMOv2_RS04950)</t>
  </si>
  <si>
    <t>NITMOv2_RS19855</t>
  </si>
  <si>
    <t>(NITMOv2_RS07310) or ((NITMOv2_RS09500) or (NITMOv2_RS15955))</t>
  </si>
  <si>
    <t>NITMOv2_RS19835</t>
  </si>
  <si>
    <t>NITMOv2_RS16235</t>
  </si>
  <si>
    <t>NITMOv2_RS08550</t>
  </si>
  <si>
    <t>(NITMOv2_RS09415) and (NITMOv2_RS06625)</t>
  </si>
  <si>
    <t>NITMOv2_RS08125</t>
  </si>
  <si>
    <t>(NITMOv2_RS07510) and (NITMOv2_RS07505)</t>
  </si>
  <si>
    <t>NITMOv2_RS06565</t>
  </si>
  <si>
    <t>NITMOv2_RS14625</t>
  </si>
  <si>
    <t>(NITMOv2_RS03745) or ((NITMOv2_RS03750) or (NITMOv2_RS18110) or (NITMOv2_RS08780) or (NITMOv2_RS03135)) or ((NITMOv2_RS03155) or (NITMOv2_RS08775) or (NITMOv2_RS03755))</t>
  </si>
  <si>
    <t>NITMOv2_RS09630</t>
  </si>
  <si>
    <t>(N_moscoviensis_SEED.CDS.5842) or (N_moscoviensis_SEED.CDS.5841) or (NITMOv2_RS08910)</t>
  </si>
  <si>
    <t>NITMOv2_RS22170</t>
  </si>
  <si>
    <t>(NITMOv2_RS07005) and (NITMOv2_RS07010) and (NITMOv2_RS07015)</t>
  </si>
  <si>
    <t>NITMOv2_RS18495</t>
  </si>
  <si>
    <t>NITMOv2_RS17535</t>
  </si>
  <si>
    <t>(NITMOv2_RS08410) and (NITMOv2_RS08415) and (N_moscoviensis_SEED.CDS.6435)</t>
  </si>
  <si>
    <t>(NITMOv2_RS14115) or (NITMOv2_RS07165) or (NITMOv2_RS13140) or (NITMOv2_RS21680)</t>
  </si>
  <si>
    <t>(NITMOv2_RS15805) or (NITMOv2_RS13455)</t>
  </si>
  <si>
    <t>NITMOv2_RS10995</t>
  </si>
  <si>
    <t>(NITMOv2_RS05925) or (NITMOv2_RS05915) or (NITMOv2_RS05875)</t>
  </si>
  <si>
    <t>NITMOv2_RS03040</t>
  </si>
  <si>
    <t>(((NITMOv2_RS08560) or (NITMOv2_RS02370) or (NITMOv2_RS03055)) and ((NITMOv2_RS03035) or (NITMOv2_RS03290))) or (NITMOv2_RS20515)</t>
  </si>
  <si>
    <t>((NITMOv2_RS03055) or (NITMOv2_RS02370) or (NITMOv2_RS08560)) and ((NITMOv2_RS03290) or (NITMOv2_RS03035))</t>
  </si>
  <si>
    <t>(((NITMOv2_RS03035) or (NITMOv2_RS03290)) and ((NITMOv2_RS03055) or (NITMOv2_RS02370) or (NITMOv2_RS08560))) or (NITMOv2_RS20515)</t>
  </si>
  <si>
    <t>(((NITMOv2_RS03290) or (NITMOv2_RS03035)) and ((NITMOv2_RS02370) or (NITMOv2_RS08560) or (NITMOv2_RS03055))) or (NITMOv2_RS20515)</t>
  </si>
  <si>
    <t>(((NITMOv2_RS03035) or (NITMOv2_RS03290)) and ((NITMOv2_RS08560) or (NITMOv2_RS02370) or (NITMOv2_RS03055))) or (NITMOv2_RS20515)</t>
  </si>
  <si>
    <t>(((NITMOv2_RS03035) or (NITMOv2_RS03290)) and ((NITMOv2_RS02370) or (NITMOv2_RS08560) or (NITMOv2_RS03055))) or (NITMOv2_RS20515)</t>
  </si>
  <si>
    <t>(((NITMOv2_RS03290) or (NITMOv2_RS03035)) and ((NITMOv2_RS03055) or (NITMOv2_RS02370) or (NITMOv2_RS08560))) or (NITMOv2_RS20515)</t>
  </si>
  <si>
    <t>(NITMOv2_RS03045) or (NITMOv2_RS09220) or (NITMOv2_RS09545) or (NITMOv2_RS01700) or (NITMOv2_RS00090)</t>
  </si>
  <si>
    <t>(NITMOv2_RS03045) or (NITMOv2_RS09220) or (NITMOv2_RS00090) or (NITMOv2_RS01700) or (NITMOv2_RS09545)</t>
  </si>
  <si>
    <t>(NITMOv2_RS09545) or (NITMOv2_RS00090) or (NITMOv2_RS01700) or (NITMOv2_RS09220) or (NITMOv2_RS03045)</t>
  </si>
  <si>
    <t>(NITMOv2_RS01700) or (NITMOv2_RS00090) or (NITMOv2_RS09545) or (NITMOv2_RS09220) or (NITMOv2_RS03045)</t>
  </si>
  <si>
    <t>(NITMOv2_RS09220) or (NITMOv2_RS03045) or (NITMOv2_RS01700) or (NITMOv2_RS00090) or (NITMOv2_RS09545)</t>
  </si>
  <si>
    <t>(NITMOv2_RS00090) or (NITMOv2_RS01700) or (NITMOv2_RS09545) or (NITMOv2_RS03045) or (NITMOv2_RS09220)</t>
  </si>
  <si>
    <t>(NITMOv2_RS09220) or (NITMOv2_RS03045) or (NITMOv2_RS09545) or (NITMOv2_RS01700) or (NITMOv2_RS00090)</t>
  </si>
  <si>
    <t>NITMOv2_RS16240</t>
  </si>
  <si>
    <t>NITMOv2_RS01025</t>
  </si>
  <si>
    <t>(NITMOv2_RS13455) or (NITMOv2_RS15805)</t>
  </si>
  <si>
    <t>(NITMOv2_RS12065) or (NITMOv2_RS04565)</t>
  </si>
  <si>
    <t>(NITMOv2_RS01500) and (NITMOv2_RS01500)</t>
  </si>
  <si>
    <t>(NITMOv2_RS07150) or (NITMOv2_RS06565) or (NITMOv2_RS10630) or (NITMOv2_RS14405)</t>
  </si>
  <si>
    <t>(NITMOv2_RS09400)  and (NITMOv2_RS09400)</t>
  </si>
  <si>
    <t>(NITMOv2_RS17830) or (NITMOv2_RS12665)</t>
  </si>
  <si>
    <t>(NITMOv2_RS04195) and (NITMOv2_RS04200) and (NITMOv2_RS04205)</t>
  </si>
  <si>
    <t>(NITMOv2_RS05895) and (NITMOv2_RS05900) and (NITMOv2_RS05905)</t>
  </si>
  <si>
    <t>NITMOv2_RS05810</t>
  </si>
  <si>
    <t>(NITMOv2_RS01365)  and (NITMOv2_RS01375)</t>
  </si>
  <si>
    <t>(NITMOv2_RS21650) and ((NITMOv2_RS21795) or (NITMOv2_RS21660) or (NITMOv2_RS09775)) and (NITMOv2_RS21655) and (NITMOv2_RS21645)</t>
  </si>
  <si>
    <t>NITMOv2_RS19710</t>
  </si>
  <si>
    <t>NITMOv2_RS05910</t>
  </si>
  <si>
    <t>(NITMOv2_RS06010) and (NITMOv2_RS06010)</t>
  </si>
  <si>
    <t>NITMOv2_RS09225</t>
  </si>
  <si>
    <t>NITMOv2_RS00240</t>
  </si>
  <si>
    <t>NITMOv2_RS14660</t>
  </si>
  <si>
    <t>(NITMOv2_RS08135) or (NITMOv2_RS07345)</t>
  </si>
  <si>
    <t>(NITMOv2_RS07345) or (NITMOv2_RS08135)</t>
  </si>
  <si>
    <t>NITMOv2_RS03315</t>
  </si>
  <si>
    <t>NITMOv2_RS03090</t>
  </si>
  <si>
    <t>NITMOv2_RS10980</t>
  </si>
  <si>
    <t>(NITMOv2_RS08475) or (NITMOv2_RS07390)</t>
  </si>
  <si>
    <t>(NITMOv2_RS07385) or (NITMOv2_RS08470)</t>
  </si>
  <si>
    <t>NITMOv2_RS20545</t>
  </si>
  <si>
    <t>NITMOv2_RS07340</t>
  </si>
  <si>
    <t>NITMOv2_RS07330</t>
  </si>
  <si>
    <t>NITMOv2_RS07320</t>
  </si>
  <si>
    <t>NITMOv2_RS07285</t>
  </si>
  <si>
    <t>NITMOv2_RS02700</t>
  </si>
  <si>
    <t>NITMOv2_RS06475</t>
  </si>
  <si>
    <t>(NITMOv2_RS10810) or (NITMOv2_RS22920)</t>
  </si>
  <si>
    <t>(NITMOv2_RS15920) or (NITMOv2_RS20260)</t>
  </si>
  <si>
    <t>NITMOv2_RS03360</t>
  </si>
  <si>
    <t>NITMOv2_RS02955</t>
  </si>
  <si>
    <t>NITMOv2_RS15925</t>
  </si>
  <si>
    <t>NITMOv2_RS02850</t>
  </si>
  <si>
    <t>NITMOv2_RS04380</t>
  </si>
  <si>
    <t>NITMOv2_RS03445</t>
  </si>
  <si>
    <t>NITMOv2_RS06485</t>
  </si>
  <si>
    <t>(NITMOv2_RS15770) and (NITMOv2_RS15770)</t>
  </si>
  <si>
    <t>(NITMOv2_RS08485) or (NITMOv2_RS07395)</t>
  </si>
  <si>
    <t>(NITMOv2_RS08465) or (NITMOv2_RS07400)</t>
  </si>
  <si>
    <t>(NITMOv2_RS07375) or (NITMOv2_RS08455)</t>
  </si>
  <si>
    <t>NITMOv2_RS08435</t>
  </si>
  <si>
    <t>(NITMOv2_RS07310) or ((NITMOv2_RS15955) or (NITMOv2_RS09500))</t>
  </si>
  <si>
    <t>NITMOv2_RS07315</t>
  </si>
  <si>
    <t>NITMOv2_RS16205</t>
  </si>
  <si>
    <t>(NITMOv2_RS17295) or (NITMOv2_RS13735)</t>
  </si>
  <si>
    <t>(NITMOv2_RS03930) or (NITMOv2_RS03930)</t>
  </si>
  <si>
    <t>NITMOv2_RS02865</t>
  </si>
  <si>
    <t>NITMOv2_RS07865</t>
  </si>
  <si>
    <t>NITMOv2_RS00175</t>
  </si>
  <si>
    <t>(NITMOv2_RS03920) and (NITMOv2_RS03925)</t>
  </si>
  <si>
    <t>NITMOv2_RS16200</t>
  </si>
  <si>
    <t>NITMOv2_RS03865</t>
  </si>
  <si>
    <t>NITMOv2_RS16220</t>
  </si>
  <si>
    <t>(NITMOv2_RS06035) or (NITMOv2_RS05150)</t>
  </si>
  <si>
    <t>NITMOv2_RS00205</t>
  </si>
  <si>
    <t>(NITMOv2_RS09440) and (NITMOv2_RS09440)</t>
  </si>
  <si>
    <t>(NITMOv2_RS06025) or (NITMOv2_RS06025)</t>
  </si>
  <si>
    <t>(NITMOv2_RS03855) and (NITMOv2_RS03870)</t>
  </si>
  <si>
    <t>NITMOv2_RS05020</t>
  </si>
  <si>
    <t>(NITMOv2_RS06080) and (NITMOv2_RS06045) and (NITMOv2_RS06050)</t>
  </si>
  <si>
    <t>NITMOv2_RS06015</t>
  </si>
  <si>
    <t>(NITMOv2_RS03955) or (NITMOv2_RS03955)</t>
  </si>
  <si>
    <t>NITMOv2_RS08320</t>
  </si>
  <si>
    <t>(NITMOv2_RS22470) or (NITMOv2_RS22470)</t>
  </si>
  <si>
    <t>NITMOv2_RS04365</t>
  </si>
  <si>
    <t>(NITMOv2_RS18665) or (NITMOv2_RS23060)</t>
  </si>
  <si>
    <t>NITMOv2_RS00230</t>
  </si>
  <si>
    <t>(NITMOv2_RS05150) or (NITMOv2_RS05150)</t>
  </si>
  <si>
    <t>NITMOv2_RS01835</t>
  </si>
  <si>
    <t>(NITMOv2_RS08460) or (NITMOv2_RS07380)</t>
  </si>
  <si>
    <t>NITMOv2_RS09445</t>
  </si>
  <si>
    <t xml:space="preserve"> (NITMOv2_RS00250)</t>
  </si>
  <si>
    <t>(NITMOv2_RS03875) and (NITMOv2_RS03875)</t>
  </si>
  <si>
    <t>(NITMOv2_RS22070) or (NITMOv2_RS22065) or ((NITMOv2_RS22065) and (NITMOv2_RS22070))</t>
  </si>
  <si>
    <t>NITMOv2_RS10570</t>
  </si>
  <si>
    <t>NITMOv2_RS10580</t>
  </si>
  <si>
    <t>NITMOv2_RS01895</t>
  </si>
  <si>
    <t>NITMOv2_RS01595</t>
  </si>
  <si>
    <t>(NITMOv2_RS14620) and (NITMOv2_RS14620)</t>
  </si>
  <si>
    <t>(NITMOv2_RS14620) or (NITMOv2_RS14620)</t>
  </si>
  <si>
    <t>NITMOv2_RS03815</t>
  </si>
  <si>
    <t>NITMOv2_RS08070</t>
  </si>
  <si>
    <t>(NITMOv2_RS15175) or ((NITMOv2_RS04955) or (NITMOv2_RS06480))</t>
  </si>
  <si>
    <t>N_moscoviensis_SEED.CDS.7972</t>
  </si>
  <si>
    <t>NITMOv2_RS11415</t>
  </si>
  <si>
    <t>NITMOv2_RS09230</t>
  </si>
  <si>
    <t>spontaneous</t>
  </si>
  <si>
    <t>(NITMOv2_RS07800) or (NITMOv2_RS15385)</t>
  </si>
  <si>
    <t>(NITMOv2_RS09585) and (NITMOv2_RS09585)</t>
  </si>
  <si>
    <t>NITMOv2_RS15165</t>
  </si>
  <si>
    <t xml:space="preserve"> (NITMOv2_RS01580)</t>
  </si>
  <si>
    <t>NITMOv2_RS09555</t>
  </si>
  <si>
    <t>NITMOv2_RS05115</t>
  </si>
  <si>
    <t>NITMOv2_RS05105</t>
  </si>
  <si>
    <t>NITMOv2_RS02870</t>
  </si>
  <si>
    <t>NITMOv2_RS02875</t>
  </si>
  <si>
    <t>((NITMOv2_RS08135) or (NITMOv2_RS07345)) or (NITMOv2_RS00225)</t>
  </si>
  <si>
    <t>NITMOv2_RS09575</t>
  </si>
  <si>
    <t>NITMOv2_RS05800</t>
  </si>
  <si>
    <t>NITMOv2_RS08170</t>
  </si>
  <si>
    <t>(NITMOv2_RS09470) or (NITMOv2_RS15615)</t>
  </si>
  <si>
    <t>NITMOv2_RS16340</t>
  </si>
  <si>
    <t>(NITMOv2_RS04475) or (NITMOv2_RS04475)</t>
  </si>
  <si>
    <t>NITMOv2_RS02840</t>
  </si>
  <si>
    <t>NITMOv2_RS02855</t>
  </si>
  <si>
    <t>((NITMOv2_RS22185) or (NITMOv2_RS15970) or (NITMOv2_RS13035)) or ((NITMOv2_RS15970) or (NITMOv2_RS22185) or (NITMOv2_RS13035))</t>
  </si>
  <si>
    <t>(NITMOv2_RS12680) or (NITMOv2_RS15635) or (NITMOv2_RS19975)</t>
  </si>
  <si>
    <t>NITMOv2_RS15975</t>
  </si>
  <si>
    <t>(NITMOv2_RS11465) or (NITMOv2_RS18755)</t>
  </si>
  <si>
    <t>(NITMOv2_RS17865) or (NITMOv2_RS09145) or (NITMOv2_RS07760) or (NITMOv2_RS12815)</t>
  </si>
  <si>
    <t>NITMOv2_RS02395</t>
  </si>
  <si>
    <t>(NITMOv2_RS09230) or (NITMOv2_RS09230)</t>
  </si>
  <si>
    <t>(NITMOv2_RS00950) or (NITMOv2_RS00950)</t>
  </si>
  <si>
    <t>(NITMOv2_RS00310) or (NITMOv2_RS02400) or (NITMOv2_RS10745)</t>
  </si>
  <si>
    <t>NITMOv2_RS00310</t>
  </si>
  <si>
    <t>NITMOv2_RS00305</t>
  </si>
  <si>
    <t>NITMOv2_RS01890</t>
  </si>
  <si>
    <t>(NITMOv2_RS03930) or (NITMOv2_RS11390) or (NITMOv2_RS11390)</t>
  </si>
  <si>
    <t>NITMOv2_RS01705</t>
  </si>
  <si>
    <t>NITMOv2_RS01710</t>
  </si>
  <si>
    <t>((NITMOv2_RS10565) and (NITMOv2_RS10560)) or (NITMOv2_RS08145)</t>
  </si>
  <si>
    <t>NITMOv2_RS08355</t>
  </si>
  <si>
    <t>(NITMOv2_RS15985) or (NITMOv2_RS02775) or (NITMOv2_RS17185)</t>
  </si>
  <si>
    <t>NITMOv2_RS01830</t>
  </si>
  <si>
    <t>(NITMOv2_RS03965) or (NITMOv2_RS03965)</t>
  </si>
  <si>
    <t>(NITMOv2_RS23100) or ((NITMOv2_RS01430) or (NITMOv2_RS09985))</t>
  </si>
  <si>
    <t>NITMOv2_RS01795</t>
  </si>
  <si>
    <t>(NITMOv2_RS21750) or (NITMOv2_RS21210)</t>
  </si>
  <si>
    <t>((NITMOv2_RS06630) or (NITMOv2_RS15070) or (NITMOv2_RS13645)) and ((NITMOv2_RS13645) or (NITMOv2_RS15070) or (NITMOv2_RS06630))</t>
  </si>
  <si>
    <t>(NITMOv2_RS04505) or (NITMOv2_RS19240)</t>
  </si>
  <si>
    <t>NITMOv2_RS22285</t>
  </si>
  <si>
    <t>(NITMOv2_RS21430) and (NITMOv2_RS21435)</t>
  </si>
  <si>
    <t>(NITMOv2_RS00245) or (NITMOv2_RS00245)</t>
  </si>
  <si>
    <t>(NITMOv2_RS08175) or (NITMOv2_RS15955)</t>
  </si>
  <si>
    <t>NITMOv2_RS01220</t>
  </si>
  <si>
    <t>((NITMOv2_RS02640)   and (NITMOv2_RS17170)) or (NITMOv2_RS02640)</t>
  </si>
  <si>
    <t>NITMOv2_RS15245</t>
  </si>
  <si>
    <t>NITMOv2_RS01805</t>
  </si>
  <si>
    <t>NITMOv2_RS10300</t>
  </si>
  <si>
    <t>NITMOv2_RS03205</t>
  </si>
  <si>
    <t>NITMOv2_RS06085</t>
  </si>
  <si>
    <t>(NITMOv2_RS12290) or (NITMOv2_RS01850)</t>
  </si>
  <si>
    <t xml:space="preserve"> (NITMOv2_RS15835) and (NITMOv2_RS01585)</t>
  </si>
  <si>
    <t>(NITMOv2_RS12285) or (NITMOv2_RS04525)</t>
  </si>
  <si>
    <t>((NITMOv2_RS20535) or (NITMOv2_RS15630)) or ((NITMOv2_RS20535) or (NITMOv2_RS15630))</t>
  </si>
  <si>
    <t>NITMOv2_RS20310</t>
  </si>
  <si>
    <t>NITMOv2_RS01590</t>
  </si>
  <si>
    <t>(NITMOv2_RS10590) or (NITMOv2_RS10590) or (NITMOv2_RS19235)</t>
  </si>
  <si>
    <t>NITMOv2_RS01575</t>
  </si>
  <si>
    <t>NITMOv2_RS06230</t>
  </si>
  <si>
    <t>(NITMOv2_RS17170)   and (NITMOv2_RS02640)</t>
  </si>
  <si>
    <t>(NITMOv2_RS19135) or ((NITMOv2_RS03085) and (NITMOv2_RS03085))</t>
  </si>
  <si>
    <t>((NITMOv2_RS06630) or (NITMOv2_RS13645) or (NITMOv2_RS15070)) and ((NITMOv2_RS13645) or (NITMOv2_RS15070) or (NITMOv2_RS06630))</t>
  </si>
  <si>
    <t>NITMOv2_RS03955</t>
  </si>
  <si>
    <t>(NITMOv2_RS17855) or (NITMOv2_RS11725)</t>
  </si>
  <si>
    <t>NITMOv2_RS01215</t>
  </si>
  <si>
    <t>NITMOv2_RS15160</t>
  </si>
  <si>
    <t>(NITMOv2_RS01440) or ((NITMOv2_RS12680) or (NITMOv2_RS15635) or (NITMOv2_RS19975))</t>
  </si>
  <si>
    <t>NITMOv2_RS07765</t>
  </si>
  <si>
    <t>NITMOv2_RS01780</t>
  </si>
  <si>
    <t>(NITMOv2_RS08585) or (NITMOv2_RS17345)</t>
  </si>
  <si>
    <t>NITMOv2_RS04520</t>
  </si>
  <si>
    <t>(NITMOv2_RS11065) or (NITMOv2_RS20530)</t>
  </si>
  <si>
    <t>(NITMOv2_RS20900) or (NITMOv2_RS20900)</t>
  </si>
  <si>
    <t>NITMOv2_RS09320</t>
  </si>
  <si>
    <t>NITMOv2_RS16955</t>
  </si>
  <si>
    <t>NITMOv2_RS01800</t>
  </si>
  <si>
    <t>NITMOv2_RS15250</t>
  </si>
  <si>
    <t>NITMOv2_RS00300</t>
  </si>
  <si>
    <t xml:space="preserve">(NITMOv2_RS03200)  </t>
  </si>
  <si>
    <t>(NITMOv2_RS02980) or (NITMOv2_RS17590)</t>
  </si>
  <si>
    <t>NITMOv2_RS02910</t>
  </si>
  <si>
    <t>NITMOv2_RS06215</t>
  </si>
  <si>
    <t>NITMOv2_RS08160</t>
  </si>
  <si>
    <t>(NITMOv2_RS03095) or (NITMOv2_RS09440)</t>
  </si>
  <si>
    <t>(NITMOv2_RS03085) and (NITMOv2_RS03085)</t>
  </si>
  <si>
    <t>NITMOv2_RS03945</t>
  </si>
  <si>
    <t>(NITMOv2_RS13735) or (NITMOv2_RS17295)</t>
  </si>
  <si>
    <t>NITMOv2_RS03810</t>
  </si>
  <si>
    <t>NITMOv2_RS19745</t>
  </si>
  <si>
    <t>NITMOv2_RS18630</t>
  </si>
  <si>
    <t>(NITMOv2_RS17700) or (NITMOv2_RS06210) or (NITMOv2_RS06815)</t>
  </si>
  <si>
    <t>NITMOv2_RS13065</t>
  </si>
  <si>
    <t>(NITMOv2_RS19240) or (NITMOv2_RS04505)</t>
  </si>
  <si>
    <t>NITMOv2_RS01810</t>
  </si>
  <si>
    <t>NITMOv2_RS09635</t>
  </si>
  <si>
    <t>(NITMOv2_RS01505) or (NITMOv2_RS10585)</t>
  </si>
  <si>
    <t>(NITMOv2_RS06085) or ((NITMOv2_RS10585) or (NITMOv2_RS01505))</t>
  </si>
  <si>
    <t>(NITMOv2_RS03805)  and (NITMOv2_RS17340)</t>
  </si>
  <si>
    <t>NITMOv2_RS15940</t>
  </si>
  <si>
    <t>NITMOv2_RS11470</t>
  </si>
  <si>
    <t>(NITMOv2_RS04525) or (NITMOv2_RS12285)</t>
  </si>
  <si>
    <t>(NITMOv2_RS11465) or (NITMOv2_RS09230) or (NITMOv2_RS18755)</t>
  </si>
  <si>
    <t>NITMOv2_RS01210</t>
  </si>
  <si>
    <t>NITMOv2_RS16950</t>
  </si>
  <si>
    <t>NITMOv2_RS02960</t>
  </si>
  <si>
    <t>NITMOv2_RS04515</t>
  </si>
  <si>
    <t>NITMOv2_RS01145</t>
  </si>
  <si>
    <t>((NITMOv2_RS10590) and ((NITMOv2_RS22005) or (NITMOv2_RS10595))) or (NITMOv2_RS00220)</t>
  </si>
  <si>
    <t>NITMOv2_RS21050</t>
  </si>
  <si>
    <t>((NITMOv2_RS09500) or (NITMOv2_RS15955)) or (NITMOv2_RS09230)</t>
  </si>
  <si>
    <t>(NITMOv2_RS13070) or (NITMOv2_RS17205)</t>
  </si>
  <si>
    <t>NITMOv2_RS15175</t>
  </si>
  <si>
    <t xml:space="preserve"> ((NITMOv2_RS17790) or (NITMOv2_RS12950) or (NITMOv2_RS11140))</t>
  </si>
  <si>
    <t>NITMOv2_RS10910</t>
  </si>
  <si>
    <t>NITMOv2_RS00520</t>
  </si>
  <si>
    <t>NITMOv2_RS00975</t>
  </si>
  <si>
    <t>NITMOv2_RS19135</t>
  </si>
  <si>
    <t>NITMOv2_RS04275</t>
  </si>
  <si>
    <t>NITMOv2_RS11055</t>
  </si>
  <si>
    <t>(NITMOv2_RS02190) or (NITMOv2_RS02190)</t>
  </si>
  <si>
    <t>(NITMOv2_RS12815) or (NITMOv2_RS17865) or (NITMOv2_RS09145) or (NITMOv2_RS07760)</t>
  </si>
  <si>
    <t>cpd00001_c0 + cpd00109_c0 + cpd00418_c0 &lt;=&gt; 2.0 cpd00067_c0 + cpd00075_c0 + cpd00110_c0</t>
  </si>
  <si>
    <t>(NITMOv2_RS21550) or (NITMOv2_RS00340) or (NITMOv2_RS14670) or (NITMOv2_RS00395) or (NITMOv2_RS00340)</t>
  </si>
  <si>
    <t>(NITMOv2_RS13245) or (NITMOv2_RS03950)</t>
  </si>
  <si>
    <t>NITMOv2_RS01225</t>
  </si>
  <si>
    <t>NITMOv2_RS15765</t>
  </si>
  <si>
    <t>NITMOv2_RS15945</t>
  </si>
  <si>
    <t>(NITMOv2_RS04880) or (NITMOv2_RS17530)</t>
  </si>
  <si>
    <t>NITMOv2_RS07780</t>
  </si>
  <si>
    <t>((NITMOv2_RS17320) or (NITMOv2_RS20540) or (NITMOv2_RS09465) or (NITMOv2_RS22100))  and (NITMOv2_RS01580)</t>
  </si>
  <si>
    <t>NITMOv2_RS19755</t>
  </si>
  <si>
    <t xml:space="preserve">(NITMOv2_RS01580) </t>
  </si>
  <si>
    <t>((NITMOv2_RS10560) and (NITMOv2_RS10565)) or (NITMOv2_RS08145)</t>
  </si>
  <si>
    <t>NITMOv2_RS21125</t>
  </si>
  <si>
    <t>NITMOv2_RS03800</t>
  </si>
  <si>
    <t>NITMOv2_RS15730</t>
  </si>
  <si>
    <t>NITMOv2_RS16270</t>
  </si>
  <si>
    <t>NITMOv2_RS17350</t>
  </si>
  <si>
    <t>(NITMOv2_RS22765) or (NITMOv2_RS15910)</t>
  </si>
  <si>
    <t>NITMOv2_RS00755</t>
  </si>
  <si>
    <t>(NITMOv2_RS12185) or (NITMOv2_RS12200) or (NITMOv2_RS08250) or (NITMOv2_RS15545) or (NITMOv2_RS15565) or (NITMOv2_RS20175) or (NITMOv2_RS21875) or (NITMOv2_RS15580) or (NITMOv2_RS08280) or (NITMOv2_RS15595) or (NITMOv2_RS16035) or (NITMOv2_RS11330)</t>
  </si>
  <si>
    <t>(NITMOv2_RS15220) and (NITMOv2_RS15235)</t>
  </si>
  <si>
    <t>(NITMOv2_RS15170) or (NITMOv2_RS01805)</t>
  </si>
  <si>
    <t>NITMOv2_RS10890</t>
  </si>
  <si>
    <t>NITMOv2_RS19750</t>
  </si>
  <si>
    <t>(NITMOv2_RS08150) and (NITMOv2_RS08150)</t>
  </si>
  <si>
    <t>((NITMOv2_RS15030) or (NITMOv2_RS01510) or (NITMOv2_RS13655)) or ((NITMOv2_RS01515) or (NITMOv2_RS17625))</t>
  </si>
  <si>
    <t>(NITMOv2_RS18140) and (NITMOv2_RS18145) and (NITMOv2_RS18150)</t>
  </si>
  <si>
    <t>(NITMOv2_RS02470) or ((NITMOv2_RS17540) or (NITMOv2_RS17545) or (NITMOv2_RS17550))</t>
  </si>
  <si>
    <t>NITMOv2_RS01600</t>
  </si>
  <si>
    <t>(NITMOv2_RS01515) or (NITMOv2_RS17625)</t>
  </si>
  <si>
    <t>NITMOv2_RS15755</t>
  </si>
  <si>
    <t>N_moscoviensis_SEED.CDS.8637</t>
  </si>
  <si>
    <t>(NITMOv2_RS20520) or (NITMOv2_RS00950)</t>
  </si>
  <si>
    <t>NITMOv2_RS18755</t>
  </si>
  <si>
    <t>(NITMOv2_RS15520) or (NITMOv2_RS01825)</t>
  </si>
  <si>
    <t>NITMOv2_RS06010</t>
  </si>
  <si>
    <t>NITMOv2_RS18660</t>
  </si>
  <si>
    <t>((NITMOv2_RS15770) and (NITMOv2_RS15770)) or ((NITMOv2_RS17790) or (NITMOv2_RS12950) or (NITMOv2_RS11140))</t>
  </si>
  <si>
    <t>((NITMOv2_RS03220) or (NITMOv2_RS10505)) and (NITMOv2_RS03225)</t>
  </si>
  <si>
    <t>NITMOv2_RS08040</t>
  </si>
  <si>
    <t>NITMOv2_RS20905</t>
  </si>
  <si>
    <t>(NITMOv2_RS17320) or (NITMOv2_RS20540) or (NITMOv2_RS09465) or (NITMOv2_RS22100)</t>
  </si>
  <si>
    <t>(NITMOv2_RS03190) or (NITMOv2_RS03195)</t>
  </si>
  <si>
    <t>(NITMOv2_RS09645) or (NITMOv2_RS03945)</t>
  </si>
  <si>
    <t>NITMOv2_RS15390</t>
  </si>
  <si>
    <t>NITMOv2_RS05060</t>
  </si>
  <si>
    <t>(NITMOv2_RS18690) or (NITMOv2_RS18690)</t>
  </si>
  <si>
    <t>(NITMOv2_RS09595) or (NITMOv2_RS09595)</t>
  </si>
  <si>
    <t>NITMOv2_RS11730</t>
  </si>
  <si>
    <t>NITMOv2_RS05110</t>
  </si>
  <si>
    <t>(NITMOv2_RS16005) or (NITMOv2_RS13030) or (NITMOv2_RS09970) or (NITMOv2_RS13390) or (NITMOv2_RS09980) or (NITMOv2_RS15640) or (NITMOv2_RS19155)</t>
  </si>
  <si>
    <t>NITMOv2_RS16260</t>
  </si>
  <si>
    <t>(NITMOv2_RS15450) or (NITMOv2_RS20665)</t>
  </si>
  <si>
    <t>(NITMOv2_RS12970) or (NITMOv2_RS12970)</t>
  </si>
  <si>
    <t>(NITMOv2_RS06955) or (NITMOv2_RS08065)</t>
  </si>
  <si>
    <t>NITMOv2_RS05865</t>
  </si>
  <si>
    <t>NITMOv2_RS05890</t>
  </si>
  <si>
    <t>NITMOv2_RS01665</t>
  </si>
  <si>
    <t>NITMOv2_RS04480</t>
  </si>
  <si>
    <t>(NITMOv2_RS00275) or (NITMOv2_RS00275)</t>
  </si>
  <si>
    <t>NITMOv2_RS14580</t>
  </si>
  <si>
    <t>(NITMOv2_RS21190) or (NITMOv2_RS04875)</t>
  </si>
  <si>
    <t>NITMOv2_RS01870</t>
  </si>
  <si>
    <t>(NITMOv2_RS03250) or (NITMOv2_RS19495)</t>
  </si>
  <si>
    <t>NITMOv2_RS05300</t>
  </si>
  <si>
    <t>NITMOv2_RS22085</t>
  </si>
  <si>
    <t>NITMOv2_RS02710</t>
  </si>
  <si>
    <t>NITMOv2_RS03255</t>
  </si>
  <si>
    <t>(NITMOv2_RS05705) or (NITMOv2_RS09595)</t>
  </si>
  <si>
    <t>cpd00007_c0 + cpd00013_c0 + cpd15561_c0 --&gt; cpd00001_c0 + cpd00067_c0 + cpd00165_c0 + cpd15560_c0</t>
  </si>
  <si>
    <t>R00148</t>
  </si>
  <si>
    <t>rxn00112_c0</t>
  </si>
  <si>
    <t>NITMOv2_RS04475</t>
  </si>
  <si>
    <t>NITMOv2_RS00965</t>
  </si>
  <si>
    <t>((NITMOv2_RS05840) and (NITMOv2_RS05830) and (NITMOv2_RS05820)) or ((NITMOv2_RS05855) and (NITMOv2_RS05845) and (NITMOv2_RS05850) )</t>
  </si>
  <si>
    <t>NITMOv2_RS04575</t>
  </si>
  <si>
    <t>NITMOv2_RS05705</t>
  </si>
  <si>
    <t>(NITMOv2_RS17160) and (NITMOv2_RS17165)</t>
  </si>
  <si>
    <t>(NITMOv2_RS14845) or (NITMOv2_RS05045) or (NITMOv2_RS13755)</t>
  </si>
  <si>
    <t>NITMOv2_RS09625</t>
  </si>
  <si>
    <t>NITMOv2_RS08130</t>
  </si>
  <si>
    <t>NITMOv2_RS14600</t>
  </si>
  <si>
    <t>NITMOv2_RS08145</t>
  </si>
  <si>
    <t>((NITMOv2_RS03920) and (NITMOv2_RS03925)) or (NITMOv2_RS18600) or ((NITMOv2_RS00285) and (NITMOv2_RS00290)) or (NITMOv2_RS14525)</t>
  </si>
  <si>
    <t>((N_moscoviensis_SEED.CDS.7543) or (N_moscoviensis_SEED.CDS.7542) or (NITMOv2_RS13220) or (NITMOv2_RS00390) or (NITMOv2_RS00390) or (NITMOv2_RS08590)) or ((NITMOv2_RS13220) or (NITMOv2_RS00390) or (N_moscoviensis_SEED.CDS.7542) or (N_moscoviensis_SEED.CDS.7543) or (NITMOv2_RS08590) or (NITMOv2_RS00390))</t>
  </si>
  <si>
    <t>NITMOv2_RS08870</t>
  </si>
  <si>
    <t xml:space="preserve">cpd00209_e0 --&gt; </t>
  </si>
  <si>
    <t xml:space="preserve">cpd00075_e0 &lt;=&gt; </t>
  </si>
  <si>
    <t xml:space="preserve">cpd00013_e0 --&gt; </t>
  </si>
  <si>
    <t>530.400129920196 cpd00001_c0 + 535.019425720848 cpd00002_c0 + 0.0014124672 cpd00003_c0 + 3.531168e-05 cpd00004_c0 + 0.0002648376 cpd00005_c0 + 8.82792e-05 cpd00006_c0 + 0.0001324188 cpd00010_c0 + 0.0099249513019623 cpd00013_c0 + 0.0001765584 cpd00015_c0 + 0.0001765584 cpd00016_c0 + 0.0001765584 cpd00017_c0 + 0.000220698 cpd00022_c0 + 0.0437360589992044 cpd00023_c0 + 0.0001765584 cpd00028_c0 + 0.849005290113769 cpd00033_c0 + 0.309250765131653 cpd00035_c0 + 0.0238995232256052 cpd00038_c0 + 0.108990245356482 cpd00039_c0 + 0.0847114793334338 cpd00041_c0 + 0.0001765584 cpd00042_c0 + 0.0033083171006541 cpd00048_c0 + 0.320789827702854 cpd00051_c0 + 0.014834186829686 cpd00052_c0 + 0.0437360589992044 cpd00053_c0 + 0.306049359884055 cpd00054_c0 + 0.0001765584 cpd00056_c0 + 0.00264665368052328 cpd00058_c0 + 0.199549096386816 cpd00060_c0 + 0.0160115032447405 cpd00062_c0 + 0.00396998052078492 cpd00063_c0 + 0.0471361190594786 cpd00065_c0 + 0.230759835818175 cpd00066_c0 + 0.0431579135833688 cpd00069_c0 + 2.4718176e-05 cpd00070_c0 + 7.7685696e-05 cpd00078_c0 + 0.0759415251513822 cpd00084_c0 + 0.0001765584 cpd00087_c0 + 0.00396998052078492 cpd00099_c0 + 0.31806731185395 cpd00107_c0 + 0.00701036350332022 cpd00115_c0 + 0.027803038704669 cpd00118_c0 + 0.0388155577607656 cpd00119_c0 + 0.0001765584 cpd00125_c0 + 0.659433284025343 cpd00129_c0 + 0.0463689588891774 cpd00132_c0 + 1.29516901955705 cpd00155_c0 + 0.384769177977689 cpd00156_c0 + 0.285183725027343 cpd00161_c0 + 0.0001765584 cpd00201_c0 + 0.148874269529434 cpd00205_c0 + 0.0001765584 cpd00216_c0 + 0.0001765584 cpd00220_c0 + 0.00925498105194711 cpd00241_c0 + 0.0066166342013082 cpd00254_c0 + 0.00575758393244938 cpd00264_c0 + 0.204418488750323 cpd00322_c0 + 0.0001765584 cpd00345_c0 + 0.00925498105194711 cpd00356_c0 + 0.00701036350332022 cpd00357_c0 + 0.0001765584 cpd00557_c0 + 5.53525960367541e-05 cpd02229_c0 + 0.00595497078117738 cpd10515_c0 + 0.00595497078117738 cpd10516_c0 + 0.017366250949431 cpd15428_c0 + 0.00482401112560553 cpd15429_c0 + 0.00815119019363872 cpd15432_c0 + 0.0895817620639656 cpd15531_c0 + 0.0214991078625506 cpd15532_c0 + 0.00597203943565813 cpd15538_c0 + 0.0723611123978277 cpd15539_c0 + 0.0001765584 cpd15561_c0 + 0.0130190093158823 cpd15665_c0 + cpd17041_c0 + cpd17042_c0 + cpd17043_c0 &lt;=&gt; 535.0 cpd00008_c0 + 534.996691682899 cpd00009_c0 + 0.106701623258965 cpd00012_c0 + 535.0 cpd00067_c0 + cpd11416_c0 + 1.29516901955705 cpd15302_c0 + 0.0130190093158823 cpd15666_c0</t>
  </si>
  <si>
    <t>BiomassNsp</t>
  </si>
  <si>
    <t>C48H75CoN11O8</t>
  </si>
  <si>
    <t>Cobinamide</t>
  </si>
  <si>
    <t>cpd03422_c0</t>
  </si>
  <si>
    <t>C33H30FeN4O4</t>
  </si>
  <si>
    <t>Ferrocytochrome</t>
  </si>
  <si>
    <t>cpd00686_c0</t>
  </si>
  <si>
    <t>Ferricytochrome</t>
  </si>
  <si>
    <t>cpd00685_c0</t>
  </si>
  <si>
    <t>H3NO</t>
  </si>
  <si>
    <t>Hydroxylamine</t>
  </si>
  <si>
    <t>cpd00165_c0</t>
  </si>
  <si>
    <r>
      <t xml:space="preserve">Lipid composition in </t>
    </r>
    <r>
      <rPr>
        <b/>
        <i/>
        <sz val="10"/>
        <rFont val="Arial"/>
        <family val="2"/>
      </rPr>
      <t xml:space="preserve">N. moscovienesis </t>
    </r>
  </si>
  <si>
    <r>
      <t xml:space="preserve">Putative Soluble Pool composition in </t>
    </r>
    <r>
      <rPr>
        <b/>
        <i/>
        <sz val="10"/>
        <rFont val="Arial"/>
        <family val="2"/>
      </rPr>
      <t xml:space="preserve">E. coli </t>
    </r>
    <r>
      <rPr>
        <b/>
        <sz val="10"/>
        <rFont val="Arial"/>
        <family val="2"/>
      </rPr>
      <t xml:space="preserve">(iAF1260) used for N. moscoviensis </t>
    </r>
  </si>
  <si>
    <r>
      <t xml:space="preserve">Ion composition in </t>
    </r>
    <r>
      <rPr>
        <b/>
        <i/>
        <sz val="10"/>
        <rFont val="Arial"/>
        <family val="2"/>
      </rPr>
      <t xml:space="preserve">E. coli (iAF1260) </t>
    </r>
    <r>
      <rPr>
        <b/>
        <sz val="10"/>
        <rFont val="Arial"/>
        <family val="2"/>
      </rPr>
      <t>used for N. moscoviensis</t>
    </r>
  </si>
  <si>
    <t>EX_NO_e0</t>
  </si>
  <si>
    <t>Exchange reactions</t>
  </si>
  <si>
    <t>Nitrite + Nitrate[e] &lt;=&gt; Nitrite[e] + Nitrate</t>
  </si>
  <si>
    <t>nitrate transport in via nitrite antiport</t>
  </si>
  <si>
    <t>H+ + Na+[e] &lt;=&gt; H+[e] + Na+</t>
  </si>
  <si>
    <t>Proton sodium antiport</t>
  </si>
  <si>
    <t>H+[e] + K+[e] + Cd2+ &lt;=&gt; H+ + K+ + Cd2+[e]</t>
  </si>
  <si>
    <t>cadminum transport out via antiport</t>
  </si>
  <si>
    <t>Ca2+ + H+[e] &lt;=&gt; Ca2+[e] + H+</t>
  </si>
  <si>
    <t>calcium transport in/out via proton antiporter</t>
  </si>
  <si>
    <t>Zinc + H+[e] + K+[e] &lt;=&gt; Zinc[e] + H+ + K+</t>
  </si>
  <si>
    <t>Anti-porter</t>
  </si>
  <si>
    <t>H+[e] + MALA[e] &lt;=&gt; H+ + MALA</t>
  </si>
  <si>
    <t>L-malate transport in via proton symport</t>
  </si>
  <si>
    <t>H+[e] + Fumarate[e] &lt;=&gt; H+ + Fumarate</t>
  </si>
  <si>
    <t>fumarate transport in/out via proton symport</t>
  </si>
  <si>
    <t>Succinate[e] + H+[e] &lt;=&gt; Succinate + H+</t>
  </si>
  <si>
    <t>succinate transporter in/out via proton symport</t>
  </si>
  <si>
    <t>SLF[e] + H+[e] &lt;=&gt; SLF + H+</t>
  </si>
  <si>
    <t>sulfate transport in via proton symport</t>
  </si>
  <si>
    <t>H+[e] + Nitrate[e] &lt;=&gt; H+ + Nitrate</t>
  </si>
  <si>
    <t>nitrate transport in via proton symport</t>
  </si>
  <si>
    <t>H+[e] + Nitrite[e] &lt;=&gt; H+ + Nitrite</t>
  </si>
  <si>
    <t>nitrite transport in via proton symport</t>
  </si>
  <si>
    <t>Mn2+[e] + H+[e] &lt;=&gt; Mn2+ + H+</t>
  </si>
  <si>
    <t>manganese transport in via proton symport</t>
  </si>
  <si>
    <t>FORM[e] + H+[e] &lt;=&gt; FORM + H+</t>
  </si>
  <si>
    <t>formate transport in via proton symport</t>
  </si>
  <si>
    <t>Phosphate[e] + H+[e] &lt;=&gt; Phosphate + H+</t>
  </si>
  <si>
    <t>PIt6</t>
  </si>
  <si>
    <t>Symporter</t>
  </si>
  <si>
    <t>H2S[e] &lt;=&gt; H2S</t>
  </si>
  <si>
    <t>h2s transport (diffusion)</t>
  </si>
  <si>
    <t>GLYC &lt;=&gt; GLYC[e]</t>
  </si>
  <si>
    <t>glycerol transport in/out via diffusion reversible</t>
  </si>
  <si>
    <t>HCl[e] &lt;=&gt; HCl</t>
  </si>
  <si>
    <t>chlorideion transport out via diffusion</t>
  </si>
  <si>
    <t>Glycolaldehyde[e] &lt;=&gt; Glycolaldehyde</t>
  </si>
  <si>
    <t>Glycoaldehydye reversible transport</t>
  </si>
  <si>
    <t>4-Hydroxy-benzylalcohol[e] &lt;=&gt; 4-Hydroxy-benzylalcohol</t>
  </si>
  <si>
    <t>transport of 4-hydroxybenzyl alcohol [extraorganism-cytosol](passive)</t>
  </si>
  <si>
    <t>H2 &lt;=&gt; H2[e]</t>
  </si>
  <si>
    <t>hydrogen transport</t>
  </si>
  <si>
    <t>Co2+ &lt;=&gt; Co2+[e]</t>
  </si>
  <si>
    <t>cobalt transport in/out via permease (no H+)</t>
  </si>
  <si>
    <t>Mg &lt;=&gt; Mg[e]</t>
  </si>
  <si>
    <t>magnesium transport in/out via permease (no H+)</t>
  </si>
  <si>
    <t>O2[e] &lt;=&gt; O2</t>
  </si>
  <si>
    <t>O2 transport via diffusion</t>
  </si>
  <si>
    <t>CO2[e] &lt;=&gt; CO2</t>
  </si>
  <si>
    <t>CO2 transport via diffusion</t>
  </si>
  <si>
    <t>NH3[e] &lt;=&gt; NH3</t>
  </si>
  <si>
    <t>Ammonia transport via diffusion</t>
  </si>
  <si>
    <t>H2O[e] &lt;=&gt; H2O</t>
  </si>
  <si>
    <t>H2Ot5</t>
  </si>
  <si>
    <t>K+[e] &lt;=&gt; K+</t>
  </si>
  <si>
    <t>Potassium uptake</t>
  </si>
  <si>
    <t>Permease/diffusion</t>
  </si>
  <si>
    <t>H2O + ATP + Fe2+[e] &lt;=&gt; ADP + Phosphate + H+ + Fe2+</t>
  </si>
  <si>
    <t>iron (II) transport via ABC system</t>
  </si>
  <si>
    <t>H2O + ATP + Molybdate[e] &lt;=&gt; ADP + Phosphate + H+ + Molybdate</t>
  </si>
  <si>
    <t>molybdate transport via ABC system</t>
  </si>
  <si>
    <t>H2O + ATP + Nitrate[e] &lt;=&gt; ADP + Phosphate + H+ + Nitrate</t>
  </si>
  <si>
    <t>Nitrate-ABC transport</t>
  </si>
  <si>
    <t>H2O + ATP + Urea[e] &lt;=&gt; ADP + Phosphate + H+ + Urea</t>
  </si>
  <si>
    <t>H2O + ATP + Heme[e] &lt;=&gt; ADP + Phosphate + Heme + H+</t>
  </si>
  <si>
    <t>Heme-ABC transport</t>
  </si>
  <si>
    <t>H2O + ATP + Gly-Tyr[e] =&gt; ADP + Phosphate + Gly-Tyr + H+</t>
  </si>
  <si>
    <t>Gly-Try ABC transporters</t>
  </si>
  <si>
    <t>rxn12851_c0</t>
  </si>
  <si>
    <t>H2O + ATP + Gly-Phe[e] =&gt; ADP + Phosphate + Gly-Phe + H+</t>
  </si>
  <si>
    <t>Gly-Phe ABC transporters</t>
  </si>
  <si>
    <t>rxn12850_c0</t>
  </si>
  <si>
    <t>H2O + ATP + Gly-Leu[e] =&gt; ADP + Phosphate + Gly-Leu + H+</t>
  </si>
  <si>
    <t>Gly-Leu ABC transporters</t>
  </si>
  <si>
    <t>rxn12849_c0</t>
  </si>
  <si>
    <t>H2O + ATP + Gly-Cys[e] =&gt; ADP + Phosphate + Gly-Cys + H+</t>
  </si>
  <si>
    <t>Gly-Cys ABC transporters</t>
  </si>
  <si>
    <t>rxn12848_c0</t>
  </si>
  <si>
    <t>H2O + ATP + Vitamin B12[e] &lt;=&gt; ADP + Phosphate + H+ + Vitamin B12</t>
  </si>
  <si>
    <t>Vitamin ABC transport</t>
  </si>
  <si>
    <t>rxn05187_c0</t>
  </si>
  <si>
    <t>H2O + ATP + ala-L-asp-L[e] &lt;=&gt; ADP + Phosphate + H+ + ala-L-asp-L</t>
  </si>
  <si>
    <t>Dipeptide transport via ABC system (ala-asp)</t>
  </si>
  <si>
    <t>rxn05533_c0</t>
  </si>
  <si>
    <t>H2O + ATP + gly-glu-L[e] &lt;=&gt; ADP + Phosphate + H+ + gly-glu-L</t>
  </si>
  <si>
    <t>Dipeptide transport via ABC system (gly-glu)</t>
  </si>
  <si>
    <t>rxn05534_c0</t>
  </si>
  <si>
    <t>H2O + ATP + Gly-Met[e] &lt;=&gt; ADP + Phosphate + H+ + Gly-Met</t>
  </si>
  <si>
    <t>Dipeptide transport via ABC system (gly-met)</t>
  </si>
  <si>
    <t>rxn05535_c0</t>
  </si>
  <si>
    <t>H2O + ATP + met-L-ala-L[e] &lt;=&gt; ADP + Phosphate + H+ + met-L-ala-L</t>
  </si>
  <si>
    <t>Dipeptide transport via ABC system (met-ala)</t>
  </si>
  <si>
    <t>rxn05536_c0</t>
  </si>
  <si>
    <t>H2O + ATP + gly-asp-L[e] &lt;=&gt; ADP + Phosphate + H+ + gly-asp-L</t>
  </si>
  <si>
    <t>Dipeptide transport via ABC system (gly-asp)</t>
  </si>
  <si>
    <t>rxn05537_c0</t>
  </si>
  <si>
    <t>H2O + ATP + gly-pro-L[e] &lt;=&gt; ADP + Phosphate + H+ + gly-pro-L</t>
  </si>
  <si>
    <t>Dipeptide transport via ABC system (gly-pro-L)</t>
  </si>
  <si>
    <t>rxn05538_c0</t>
  </si>
  <si>
    <t>H2O + ATP + Cys-Gly[e] &lt;=&gt; ADP + Phosphate + H+ + Cys-Gly</t>
  </si>
  <si>
    <t>Dipeptide transport via ABC system (cgly)</t>
  </si>
  <si>
    <t>rxn05539_c0</t>
  </si>
  <si>
    <t>H2O + ATP + Ala-Gln[e] &lt;=&gt; ADP + Phosphate + H+ + Ala-Gln</t>
  </si>
  <si>
    <t>Dipeptide transport via ABC system (ala-gln)</t>
  </si>
  <si>
    <t>rxn05540_c0</t>
  </si>
  <si>
    <t>H2O + ATP + ala-L-glu-L[e] &lt;=&gt; ADP + Phosphate + H+ + ala-L-glu-L</t>
  </si>
  <si>
    <t>Dipeptide transport via ABC system (ala-glu)</t>
  </si>
  <si>
    <t>rxn05541_c0</t>
  </si>
  <si>
    <t>H2O + ATP + L-alanylglycine[e] &lt;=&gt; ADP + Phosphate + H+ + L-alanylglycine</t>
  </si>
  <si>
    <t>Dipeptide transport via ABC system (ala-gly)</t>
  </si>
  <si>
    <t>rxn05542_c0</t>
  </si>
  <si>
    <t>H2O + ATP + Ala-His[e] &lt;=&gt; ADP + Phosphate + H+ + Ala-His</t>
  </si>
  <si>
    <t>Dipeptide transport via ABC system (ala-his)</t>
  </si>
  <si>
    <t>rxn05543_c0</t>
  </si>
  <si>
    <t>H2O + ATP + Ala-Leu[e] &lt;=&gt; ADP + Phosphate + H+ + Ala-Leu</t>
  </si>
  <si>
    <t>Dipeptide transport via ABC system (ala-leu)</t>
  </si>
  <si>
    <t>rxn05544_c0</t>
  </si>
  <si>
    <t>H2O + ATP + ala-L-Thr-L[e] &lt;=&gt; ADP + Phosphate + H+ + ala-L-Thr-L</t>
  </si>
  <si>
    <t>Dipeptide transport via ABC system (ala-thr)</t>
  </si>
  <si>
    <t>rxn05545_c0</t>
  </si>
  <si>
    <t>H2O + ATP + gly-asn-L[e] &lt;=&gt; ADP + Phosphate + H+ + gly-asn-L</t>
  </si>
  <si>
    <t>Dipeptide transport via ABC system (gly-asn)</t>
  </si>
  <si>
    <t>rxn05546_c0</t>
  </si>
  <si>
    <t>H2O + ATP + Gly-Gln[e] &lt;=&gt; ADP + Phosphate + H+ + Gly-Gln</t>
  </si>
  <si>
    <t>Dipeptide transport via ABC system (gly-gln)</t>
  </si>
  <si>
    <t>rxn05547_c0</t>
  </si>
  <si>
    <t>PPi[e] + H+[e] &lt;=&gt; PPi + H+</t>
  </si>
  <si>
    <t>phosphate ABC transporter permease protein</t>
  </si>
  <si>
    <t>H2O + ATP + Mg[e] &lt;=&gt; ADP + Phosphate + H+ + Mg</t>
  </si>
  <si>
    <t>magnesium transport via ABC system</t>
  </si>
  <si>
    <t>H2O + ATP + Cu+[e] &lt;=&gt; ADP + Phosphate + Cu+ + H+</t>
  </si>
  <si>
    <t>Copper transport via ABC system</t>
  </si>
  <si>
    <t>H2O + ATP + Pb =&gt; ADP + Phosphate + H+ + Pb[e]</t>
  </si>
  <si>
    <t>H2O + ATP + Hg2+ =&gt; ADP + Phosphate + H+ + Hg2+[e]</t>
  </si>
  <si>
    <t>H2O + ATP + Cu+ &lt;=&gt; ADP + Phosphate + Cu+[e] + H+</t>
  </si>
  <si>
    <t>Copper export via ATPase</t>
  </si>
  <si>
    <t>H2O + ATP + Cd2+ &lt;=&gt; ADP + Phosphate + H+ + Cd2+[e]</t>
  </si>
  <si>
    <t>cadmium transport out via ABC system</t>
  </si>
  <si>
    <t>H2O + ATP + fe3[e] &lt;=&gt; ADP + Phosphate + H+ + fe3</t>
  </si>
  <si>
    <t>Fe3+-ABC transport</t>
  </si>
  <si>
    <t>H2O + ATP + Zinc[e] &lt;=&gt; ADP + Phosphate + Zinc + H+</t>
  </si>
  <si>
    <t>Zinc-ABC transport</t>
  </si>
  <si>
    <t>H2O + ATP + Phosphate[e] &lt;=&gt; ADP + 2 Phosphate + H+</t>
  </si>
  <si>
    <t>Orthophosphate-ABC transport</t>
  </si>
  <si>
    <t>ABC transporters</t>
  </si>
  <si>
    <t>Transporters</t>
  </si>
  <si>
    <t>beta-D-Glucose 1-phosphate &lt;=&gt; beta-D-Glucose 6-phosphate</t>
  </si>
  <si>
    <t>beta-D-Glucose 1-phosphate 1,6-phosphomutase</t>
  </si>
  <si>
    <t>Phosphate + H+ + 2-alpha-D-Glucosyl-D-glucose &lt;=&gt; Glucose + beta-D-Glucose 1-phosphate</t>
  </si>
  <si>
    <t>2-alpha-D-glucosyl-D-glucose:phosphate beta-D-glucosyltransferase</t>
  </si>
  <si>
    <t>kojibiose degradation</t>
  </si>
  <si>
    <t>deoxyribose-5-phosphate &lt;=&gt; AALD + Glyceraldehyde3-phosphate</t>
  </si>
  <si>
    <t>2-Deoxy-D-ribose-5-phosphate acetaldehyde-lyase</t>
  </si>
  <si>
    <t>deoxyribose-1-phosphate &lt;=&gt; deoxyribose-5-phosphate</t>
  </si>
  <si>
    <t>2-Deoxy-D-ribose 1-phosphate 1,5-phosphomutase</t>
  </si>
  <si>
    <t>2-deoxy-alpha-D-ribose 1-phosphate degradation</t>
  </si>
  <si>
    <t>H2O + Methacrylyl-CoA &lt;=&gt; (S)-3-Hydroxyisobutyryl-CoA</t>
  </si>
  <si>
    <t>(S)-3-Hydroxyisobutyryl-CoA hydro-lyase</t>
  </si>
  <si>
    <t>2-Oxoglutarate + L-Valine &lt;=&gt; GLU + 3MOB</t>
  </si>
  <si>
    <t>L-Valine:2-oxoglutarate aminotransferase</t>
  </si>
  <si>
    <t>L-valine degradation I</t>
  </si>
  <si>
    <t>H+ + Fumarate + Acetoacetate &lt;=&gt; H2O + Fumarylacetoacetate</t>
  </si>
  <si>
    <t>4-Fumarylacetoacetate fumarylhydrola</t>
  </si>
  <si>
    <t>4-Maleylacetoacetate &lt;=&gt; Fumarylacetoacetate</t>
  </si>
  <si>
    <t>4-Maleylacetoacetate cis-trans-isomerase</t>
  </si>
  <si>
    <t>O2 + Homogentisate &lt;=&gt; H+ + 4-Maleylacetoacetate</t>
  </si>
  <si>
    <t>Homogentisate:oxygen 1,2-oxidoreductase (decyclizing)</t>
  </si>
  <si>
    <t>O2 + 4-Hydroxyphenylpyruvate &lt;=&gt; CO2 + Homogentisate</t>
  </si>
  <si>
    <t>4-Hydroxyphenylpyruvate:oxygen oxidoreductase</t>
  </si>
  <si>
    <t>2-Oxoglutarate + Tyrosine &lt;=&gt; GLU + 4-Hydroxyphenylpyruvate</t>
  </si>
  <si>
    <t>L-Tyrosine:2-oxoglutarate aminotransferase</t>
  </si>
  <si>
    <t>tyrosine degradation I</t>
  </si>
  <si>
    <t>Acetyl-CoA + Gly &lt;=&gt; CoA + L-2-Amino-acetoacetate</t>
  </si>
  <si>
    <t>Succinyl-CoA:glycine C-succinyl-transferase(decarboxylating)</t>
  </si>
  <si>
    <t>NAD + threonine &lt;=&gt; NADH + H+ + L-2-Amino-acetoacetate</t>
  </si>
  <si>
    <t>L-Threonine:NAD+ oxidoreductase</t>
  </si>
  <si>
    <t>L-threonine degradation II</t>
  </si>
  <si>
    <t>Serine &lt;=&gt; NH3 + Pyruvate</t>
  </si>
  <si>
    <t>L-serine ammonia-lyase</t>
  </si>
  <si>
    <t>L-serine degradation</t>
  </si>
  <si>
    <t>4a-Hydroxytetrahydrobiopterin &lt;=&gt; H2O + Dihydrobiopterin</t>
  </si>
  <si>
    <t>4a-hydroxytetrahydrobiopterin hydro-lyase</t>
  </si>
  <si>
    <t>L-phenylalanine degradation I (aerobic)</t>
  </si>
  <si>
    <t>2 Acetyl-CoA &lt;=&gt; CoA + Acetoacetyl-CoA</t>
  </si>
  <si>
    <t>Acetyl-CoA:acetyl-CoA C-acetyltransferase</t>
  </si>
  <si>
    <t>acetoacetate degradation (to acetyl CoA)</t>
  </si>
  <si>
    <t>HMG-CoA &lt;=&gt; Acetyl-CoA + Acetoacetate</t>
  </si>
  <si>
    <t>(S)-3-Hydroxy-3-methylglutaryl-CoA acetoacetate-lyase</t>
  </si>
  <si>
    <t>HMG-CoA &lt;=&gt; H2O + 3-Methylglutaconyl-CoA</t>
  </si>
  <si>
    <t>(S)-3-Hydroxy-3-methylglutaryl-CoA hydro-lyase</t>
  </si>
  <si>
    <t>ATP + HCO3- + 3-Methylcrotonyl-CoA &lt;=&gt; ADP + Phosphate + H+ + 3-Methylglutaconyl-CoA</t>
  </si>
  <si>
    <t>3-Methylcrotonoyl-CoA:carbon-dioxide ligase (ADP-forming)</t>
  </si>
  <si>
    <t>2-Oxoglutarate + L-Leucine &lt;=&gt; GLU + 4MOP</t>
  </si>
  <si>
    <t>L-Leucine:2-oxoglutarate aminotransferase</t>
  </si>
  <si>
    <t>leucine degradation I</t>
  </si>
  <si>
    <t>H2O + 5,10-Methenyltetrahydrofolate &lt;=&gt; H+ + 10-Formyl-THF</t>
  </si>
  <si>
    <t>5,10-Methenyltetrahydrofolate 5-hydrolase(decyclizing)</t>
  </si>
  <si>
    <t>GLU + 5-Formiminotetrahydrofolate &lt;=&gt; THF + N-Formimino-L-glutamate</t>
  </si>
  <si>
    <t>5-Formiminotetrahydrofolate:L-glutamate N-formiminotransferase</t>
  </si>
  <si>
    <t>L-histidine degradation III</t>
  </si>
  <si>
    <t>H2O + L-Glutamine &lt;=&gt; NH3 + GLU</t>
  </si>
  <si>
    <t>L-Glutamine amidohydrolase</t>
  </si>
  <si>
    <t>rxn00189_c0</t>
  </si>
  <si>
    <t>L-glutamine degradation I</t>
  </si>
  <si>
    <t>H2O + TPN + GLU &lt;=&gt; TPNH + NH3 + 2-Oxoglutarate + H+</t>
  </si>
  <si>
    <t>L-Glutamate:NADP+ oxidoreductase (deaminating)</t>
  </si>
  <si>
    <t>glutamate degradation X</t>
  </si>
  <si>
    <t>NAD + MALA &lt;=&gt; NADH + Oxaloacetate + H+</t>
  </si>
  <si>
    <t>(S)-malate:NAD+ oxidoreductase</t>
  </si>
  <si>
    <t>2-Oxoglutarate + Aspartate &lt;=&gt; GLU + Oxaloacetate</t>
  </si>
  <si>
    <t>L-Aspartate:2-oxoglutarate aminotransferase</t>
  </si>
  <si>
    <t>aspartate degradation I &amp; II</t>
  </si>
  <si>
    <t>Amino acid degradation</t>
  </si>
  <si>
    <t>TPN + GLYC-3-P &lt;=&gt; TPNH + H+ + Glycerone phosphate</t>
  </si>
  <si>
    <t>sn-Glycerol-3-phosphate:NADP+ 2-oxidoreductase</t>
  </si>
  <si>
    <t>ATP + GLYC &lt;=&gt; ADP + GLYC-3-P</t>
  </si>
  <si>
    <t>ATP:glycerol 3-phosphotransferase</t>
  </si>
  <si>
    <t>glycerol degradation I</t>
  </si>
  <si>
    <t>H2O + (R)-S-Lactoylglutathione &lt;=&gt; GSH + H+ + D-Lactate</t>
  </si>
  <si>
    <t>S-(2-Hydroxyacyl)glutathione hydrolase</t>
  </si>
  <si>
    <t>rxn01274_c0</t>
  </si>
  <si>
    <t>(R)-S-Lactoylglutathione &lt;=&gt; GSH + Methylglyoxal</t>
  </si>
  <si>
    <t>(R)-S-Lactoylglutathione methylglyoxal-lyase (isomerizing)</t>
  </si>
  <si>
    <t>methylglyoxal degradation I</t>
  </si>
  <si>
    <t>Miscellaneous transporters</t>
  </si>
  <si>
    <t>H2O + TPN + Methylglyoxal &lt;=&gt; TPNH + Pyruvate + 2 H+</t>
  </si>
  <si>
    <t>2-Oxopropanal:NADP+ oxidoreductase</t>
  </si>
  <si>
    <t>methylglyoxal degradation II</t>
  </si>
  <si>
    <t>H2O + PAP &lt;=&gt; Phosphate + AMP + H+</t>
  </si>
  <si>
    <t>Adenosine 3',5'-bisphosphate 3'(2')-phosphohydrolase</t>
  </si>
  <si>
    <t xml:space="preserve"> Hydrogen sulfide + 6 Oxidized ferredoxin + 3 H2O &lt;=&gt; Sulfite + 6 Reduced ferredoxin + 6 H+</t>
  </si>
  <si>
    <t>Hydrogen-sulfide:ferredoxin oxidoreductase</t>
  </si>
  <si>
    <t>PAPS + trdrd &lt;=&gt; PAP + HSO3- + trdox</t>
  </si>
  <si>
    <t>adenosine 3',5'-bisphosphate,sulfite:oxidized-thioredoxin oxidoreductase</t>
  </si>
  <si>
    <t>ATP + APS &lt;=&gt; ADP + PAPS</t>
  </si>
  <si>
    <t>ATP:adenylylsulfate 3'-phosphotransferase</t>
  </si>
  <si>
    <t>ATP + SLF + H+ &lt;=&gt; PPi + APS</t>
  </si>
  <si>
    <t>ATP:sulfate adenylyltransferase</t>
  </si>
  <si>
    <t>sulfate activation for sulfonation/sulfate reduction II (assimilatory)</t>
  </si>
  <si>
    <t>H2O + HSO3- + 2 Cytochrome c3+ &lt;=&gt; SLF + 3 H+ + 2 Cytochrome c2+</t>
  </si>
  <si>
    <t>Sulfite:ferricytochrome-c oxidoreductase</t>
  </si>
  <si>
    <t>sulfite oxidation I</t>
  </si>
  <si>
    <t>Cori ester &lt;=&gt; Robison ester</t>
  </si>
  <si>
    <t>alpha-D-Glucose 1-phosphate 1,6-phosphomutase</t>
  </si>
  <si>
    <t>UDPglucose &lt;=&gt; UDPgalactose</t>
  </si>
  <si>
    <t>UDPglucose 4-epimerase</t>
  </si>
  <si>
    <t>UDPglucose + alpha-D-Galactose1-phosphate &lt;=&gt; UDPgalactose + Cori ester</t>
  </si>
  <si>
    <t>UDPglucose:alpha-D-galactose-1-phosphate uridylyltransferase</t>
  </si>
  <si>
    <t>ATP + GALC &lt;=&gt; ADP + alpha-D-Galactose1-phosphate</t>
  </si>
  <si>
    <t>ATP:D-galactose 1-phosphotransferase</t>
  </si>
  <si>
    <t>beta-D-Galactose &lt;=&gt; GALC</t>
  </si>
  <si>
    <t>aldose-1-epimerase</t>
  </si>
  <si>
    <t>D-galactose degradation I (Leloir pathway)</t>
  </si>
  <si>
    <t>TPN + Xylitol &lt;=&gt; TPNH + H+ + Xylose</t>
  </si>
  <si>
    <t>Xylitol:NADP+ oxidoreductase</t>
  </si>
  <si>
    <t>xylose degradation II</t>
  </si>
  <si>
    <t>H2O + 2 H+ + Urea &lt;=&gt; CO2 + 2 NH3</t>
  </si>
  <si>
    <t>Urea amidohydrolase</t>
  </si>
  <si>
    <t>urea degradation II</t>
  </si>
  <si>
    <t>D-Mannose6-phosphate &lt;=&gt; Neuberg ester</t>
  </si>
  <si>
    <t>D-Mannose-6-phosphate ketol-isomerase</t>
  </si>
  <si>
    <t>D-mannose degradation</t>
  </si>
  <si>
    <t>TPN + 5,10-Methylene-THF &lt;=&gt; TPNH + 5,10-Methenyltetrahydrofolate</t>
  </si>
  <si>
    <t>5,10-methylenetetrahydrofolate:NADP+ oxidoreductase</t>
  </si>
  <si>
    <t>ATP + FORM + THF &lt;=&gt; ADP + Phosphate + 10-Formyl-THF</t>
  </si>
  <si>
    <t>Formate:tetrahydrofolate ligase (ADP-forming)</t>
  </si>
  <si>
    <t>formate assimilation into 5,10-methylenetetrahydrofolate</t>
  </si>
  <si>
    <t>ATP + Pyruvate &lt;=&gt; ADP + PEP</t>
  </si>
  <si>
    <t>ATP:pyruvate O2-phosphotransferase</t>
  </si>
  <si>
    <t>2-Phospho-D-glycerate &lt;=&gt; H2O + PEP</t>
  </si>
  <si>
    <t>2-Phospho-D-glycerate hydro-lyase</t>
  </si>
  <si>
    <t>2-Phospho-D-glycerate &lt;=&gt; 3-Phosphoglycerate</t>
  </si>
  <si>
    <t>2-Phospho-D-glycerate 2,3-phosphomutase</t>
  </si>
  <si>
    <t>ATP + H+ + 3-Phosphoglycerate &lt;=&gt; ADP + 1,3-Bisphospho-D-glycerate</t>
  </si>
  <si>
    <t>ATP:3-phospho-D-glycerate 1-phosphotransferase</t>
  </si>
  <si>
    <t>NAD + Phosphate + Glyceraldehyde3-phosphate &lt;=&gt; NADH + 1,3-Bisphospho-D-glycerate</t>
  </si>
  <si>
    <t>D-Glyceraldehyde-3-phosphate:NAD+ oxidoreductase(phosphorylating)</t>
  </si>
  <si>
    <t>Phosphate + H+ + D-Xylulose5-phosphate &lt;=&gt; H2O + Glyceraldehyde3-phosphate + Acetylphosphate</t>
  </si>
  <si>
    <t>D-Xylulose 5-phosphate D-glyceraldehyde-3-phosphate-lyase</t>
  </si>
  <si>
    <t>D-Ribulose5-phosphate &lt;=&gt; D-Xylulose5-phosphate</t>
  </si>
  <si>
    <t>D-Ribulose-5-phosphate 3-epimerase</t>
  </si>
  <si>
    <t>Ribose 5-phosphate &lt;=&gt; D-Ribulose5-phosphate</t>
  </si>
  <si>
    <t>D-Ribose-5-phosphate ketol-isomerase</t>
  </si>
  <si>
    <t>Glyceraldehyde3-phosphate + Sedoheptulose7-phosphate &lt;=&gt; Ribose 5-phosphate + D-Xylulose5-phosphate</t>
  </si>
  <si>
    <t>Sedoheptulose-7-phosphate:D-glyceraldehyde-3-phosphate</t>
  </si>
  <si>
    <t>Glyceraldehyde3-phosphate + Sedoheptulose7-phosphate &lt;=&gt; Neuberg ester + D-Erythrose4-phosphate</t>
  </si>
  <si>
    <t>ATP + ACET + H+ &lt;=&gt; ADP + Acetylphosphate</t>
  </si>
  <si>
    <t>ATP:acetate phosphotransferase</t>
  </si>
  <si>
    <t>Phosphate + H+ + Neuberg ester &lt;=&gt; H2O + Acetylphosphate + D-Erythrose4-phosphate</t>
  </si>
  <si>
    <t>D-Fructose-6-phosphate D-erythrose-4-phosphate-lyase</t>
  </si>
  <si>
    <t>Robison ester &lt;=&gt; Neuberg ester</t>
  </si>
  <si>
    <t>D-Glucose-6-phosphate ketol-isomerase</t>
  </si>
  <si>
    <t>ATP + Glucose &lt;=&gt; ADP + Robison ester</t>
  </si>
  <si>
    <t>ATP:D-glucose 6-phosphotransferase</t>
  </si>
  <si>
    <t>Bifidobacterium shunt</t>
  </si>
  <si>
    <t>Fermentation</t>
  </si>
  <si>
    <t>Degradation</t>
  </si>
  <si>
    <t>ADP-L-glycero-D-manno-heptose + glucosyl-glucosyl-galactosyl-glucosyl-inner core oligosaccharide lipid A &lt;=&gt; ADP + core oligosaccharide lipid A</t>
  </si>
  <si>
    <t>heptosyltransferase IV (LPS core synthesis)</t>
  </si>
  <si>
    <t>UDPglucose + glucosyl-galactosyl-glucosyl-inner core oligosaccharide lipid A &lt;=&gt; UDP + glucosyl-glucosyl-galactosyl-glucosyl-inner core oligosaccharide lipid A</t>
  </si>
  <si>
    <t>glucosyltransferase III (LPS core synthesis)</t>
  </si>
  <si>
    <t>UDPglucose + galactosyl-glucosyl-inner core oligosaccharide lipid A &lt;=&gt; UDP + glucosyl-galactosyl-glucosyl-inner core oligosaccharide lipid A</t>
  </si>
  <si>
    <t>glucosyltransferase II (LPS core synthesis)</t>
  </si>
  <si>
    <t>UDPglucose + glucosyl-inner core oligosaccharide lipid A &lt;=&gt; UDP + galactosyl-glucosyl-inner core oligosaccharide lipid A</t>
  </si>
  <si>
    <t>galactosyltransferase I (LPS core synthesis)</t>
  </si>
  <si>
    <t>UDPglucose + inner core oligosaccharide lipid A &lt;=&gt; UDP + glucosyl-inner core oligosaccharide lipid A</t>
  </si>
  <si>
    <t>glucosyltransferase I (LPS core synthesis)</t>
  </si>
  <si>
    <t>dTDP-rhamnose + kdo-phospho-heptosyl-phospho-heptosyl-heptosyl-kdo2-lipidA &lt;=&gt; dTDP + inner core oligosaccharide lipid A</t>
  </si>
  <si>
    <t>rhamnosyltransferase I (LPS core biosynthesis)</t>
  </si>
  <si>
    <t>CMP-KDO + phospho-heptosyl-phospho-heptosyl-heptosyl-kdo2-lipidA &lt;=&gt; CMP + kdo-phospho-heptosyl-phospho-heptosyl-heptosyl-kdo2-lipidA</t>
  </si>
  <si>
    <t>3-deoxy-D-manno-octulosonic acid transferase III (LPS core biosynthesis)</t>
  </si>
  <si>
    <t>ATP + heptosyl-phospho-heptosyl-heptosyl-kdo2-lipidA &lt;=&gt; ADP + phospho-heptosyl-phospho-heptosyl-heptosyl-kdo2-lipidA</t>
  </si>
  <si>
    <t>LPS heptose kinase II (LPS core synthesis)</t>
  </si>
  <si>
    <t>ADP-L-glycero-D-manno-heptose + phospho-heptosyl-heptosyl-kdo2-lipidA &lt;=&gt; ADP + heptosyl-phospho-heptosyl-heptosyl-kdo2-lipidA</t>
  </si>
  <si>
    <t>heptosyltransferase III (LPS core synthesis)</t>
  </si>
  <si>
    <t>ATP + heptosyl-heptosyl-kdo2-lipidA &lt;=&gt; ADP + phospho-heptosyl-heptosyl-kdo2-lipidA</t>
  </si>
  <si>
    <t>LPS heptose kinase I (LPS core synthesis)</t>
  </si>
  <si>
    <t>ADP-L-glycero-D-manno-heptose + heptosyl-kdo2-lipidA &lt;=&gt; ADP + heptosyl-heptosyl-kdo2-lipidA</t>
  </si>
  <si>
    <t>heptosyltransferase II (LPS core synthesis)</t>
  </si>
  <si>
    <t>kdo2-lipid a + ADP-L-glycero-D-manno-heptose &lt;=&gt; ADP + heptosyl-kdo2-lipidA</t>
  </si>
  <si>
    <t>heptosyltransferase I (LPS core synthesis)</t>
  </si>
  <si>
    <t>kdo2-lipid a + ACP &lt;=&gt; Lauroyl-KDO2-lipid IV(A) + Myristoyl-ACP</t>
  </si>
  <si>
    <t>Endotoxin Synthesis (myristoyl transferase)</t>
  </si>
  <si>
    <t>Lauroyl-KDO2-lipid IV(A) + ACP &lt;=&gt; kdo2-lipid iva + Dodecanoyl-ACP</t>
  </si>
  <si>
    <t>Endotoxin Synthesis (lauroyl transferase)</t>
  </si>
  <si>
    <t>CMP-KDO + KDO-lipid IV(A) &lt;=&gt; CMP + kdo2-lipid iva</t>
  </si>
  <si>
    <t>3-deoxy-D-manno-octulosonic acid transferase</t>
  </si>
  <si>
    <t>CTP + KDO &lt;=&gt; PPi + CMP-KDO</t>
  </si>
  <si>
    <t>CTP:3-deoxy-D-manno-octulosonate cytidylyltransferase</t>
  </si>
  <si>
    <t>Phosphate + H+ + 3-Deoxy-D-manno-octulosonate8-phosphate &lt;=&gt; H2O + PEP + D-Arabinose5-phosphate</t>
  </si>
  <si>
    <t>2-Dehydro-3-deoxy-D-octonate-8-phosphate</t>
  </si>
  <si>
    <t>D-Arabinose5-phosphate &lt;=&gt; D-Ribulose5-phosphate</t>
  </si>
  <si>
    <t>D-Arabinose-5-phosphate ketol-isomerase</t>
  </si>
  <si>
    <t>CMP-KDO + Lipid IV(A) &lt;=&gt; CMP + KDO-lipid IV(A)</t>
  </si>
  <si>
    <t>ATP + Lipid A disaccharide &lt;=&gt; ADP + Lipid IV(A)</t>
  </si>
  <si>
    <t>ATP:2,3,2',3'-tetrakis(3-hydroxytetradecanoyl)-D-glucosaminyl-beta-</t>
  </si>
  <si>
    <t>UDP-2,3-bis(3-hydroxytetradecanoyl)glucosamine + Lipid X &lt;=&gt; UDP + Lipid A disaccharide</t>
  </si>
  <si>
    <t>UDP-2,3-bis(3-hydroxytetradecanoyl)-beta-D-glucosamine:2,3-bis-(3-</t>
  </si>
  <si>
    <t>H2O + UDP-2,3-bis(3-hydroxytetradecanoyl)glucosamine &lt;=&gt; UMP + Lipid X</t>
  </si>
  <si>
    <t>UDP-2,3-bis(3-hydroxytetradecanoyl)glucosamine diphosphatase</t>
  </si>
  <si>
    <t>H+ + UDP-2,3-bis(3-hydroxytetradecanoyl)glucosamine + ACP &lt;=&gt; UDP-3-O-(beta-hydroxymyristoyl)-D-glucosamine + HMA</t>
  </si>
  <si>
    <t>UDP-3-O-(3-hydroxymyristoyl)glucosamine acyltransferase</t>
  </si>
  <si>
    <t>H2O + UDP-3-O-(beta-hydroxymyristoyl)-N-acetylglucosamine &lt;=&gt; ACET + UDP-3-O-(beta-hydroxymyristoyl)-D-glucosamine</t>
  </si>
  <si>
    <t>UDP-3-O-acetylglucosamine deacetylase</t>
  </si>
  <si>
    <t>UDP-N-acetylglucosamine + HMA &lt;=&gt; UDP-3-O-(beta-hydroxymyristoyl)-N-acetylglucosamine + ACP</t>
  </si>
  <si>
    <t>(R)-3-Hydroxytetradecanoly-[acyl-carrier-protein]:UDP-N-acetyl-</t>
  </si>
  <si>
    <t>superpathway of lipopolysaccharide biosynthesis</t>
  </si>
  <si>
    <t>Undecaprenyl-diphospho-N-acetylmuramoyl--N-acetylglucosamine-L-ala-D-glu-meso-2-6-diaminopimeloyl-D-ala-D-ala + Peptidoglycan polymer (n-1 subunits) =&gt; Undecaprenyldiphosphate + Peptidoglycan polymer (n subunits)</t>
  </si>
  <si>
    <t>Peptidoglycan subunit synthesis</t>
  </si>
  <si>
    <t>UDP-N-acetylglucosamine + Undecaprenyl-diphospho-N-acetylmuramoyl-L-alanyl-D-glutamyl-meso-2,6-diaminopimeloyl-D-alanyl-D-alanine &lt;=&gt; UDP + Undecaprenyl-diphospho-N-acetylmuramoyl--N-acetylglucosamine-L-ala-D-glu-meso-2-6-diaminopimeloyl-D-ala-D-ala</t>
  </si>
  <si>
    <t>UDP-N-acetylglucosamine-N-acetylmuramyl-(pentapeptide)pyrophosphoryl-undecaprenol N-acetylglucosamine transferase</t>
  </si>
  <si>
    <t>Undecaprenylphosphate + UDP-N-acetylmuramoyl-L-alanyl-D-glutamyl-6-carboxy-L-lysyl-D-alanyl- D-alanine &lt;=&gt; UMP + Undecaprenyl-diphospho-N-acetylmuramoyl-L-alanyl-D-glutamyl-meso-2,6-diaminopimeloyl-D-alanyl-D-alanine</t>
  </si>
  <si>
    <t>UDPMurAc(oyl-L-Ala-D-gamma-Glu-L-Lys-D-Ala-D-Ala):undecaprenyl-</t>
  </si>
  <si>
    <t>ATP + D-Ala-D-Ala + UDP-N-acetylmuramoyl-L-alanyl-D-gamma-glutamyl-meso-2,6-diaminopimelate &lt;=&gt; ADP + Phosphate + H+ + UDP-N-acetylmuramoyl-L-alanyl-D-glutamyl-6-carboxy-L-lysyl-D-alanyl- D-alanine</t>
  </si>
  <si>
    <t>UDP-N-acetylmuramoyl-L-alanyl-D-glutamyl-meso-2,6-</t>
  </si>
  <si>
    <t>ATP + 2 D-Ala &lt;=&gt; ADP + Phosphate + H+ + D-Ala-D-Ala</t>
  </si>
  <si>
    <t>D-AlanineD-Alanine ligase (ADP-forming)</t>
  </si>
  <si>
    <t>ATP + meso-2,6-Diaminopimelate + UDP-N-acetylmuramoyl-L-alanyl-D-glutamate &lt;=&gt; ADP + Phosphate + H+ + UDP-N-acetylmuramoyl-L-alanyl-D-gamma-glutamyl-meso-2,6-diaminopimelate</t>
  </si>
  <si>
    <t>UDP-N-acetylmuramoyl-L-alanyl-D-glutamate:meso-2,6-</t>
  </si>
  <si>
    <t>ATP + D-Glutamate + UDP-N-acetylmuramoyl-L-alanine &lt;=&gt; ADP + Phosphate + H+ + UDP-N-acetylmuramoyl-L-alanyl-D-glutamate</t>
  </si>
  <si>
    <t>UDP-N-acetylmuramoyl-L-alanine:D-glutamate ligase(ADP-forming)</t>
  </si>
  <si>
    <t>GLU &lt;=&gt; D-Glutamate</t>
  </si>
  <si>
    <t>L-Glutamate racemase</t>
  </si>
  <si>
    <t>ATP + ALA + UDP-MurNAc &lt;=&gt; ADP + Phosphate + H+ + UDP-N-acetylmuramoyl-L-alanine</t>
  </si>
  <si>
    <t>UDP-N-acetylmuramate:L-alanine ligase (ADP-forming)</t>
  </si>
  <si>
    <t>TPN + UDP-MurNAc &lt;=&gt; TPNH + H+ + UDP-N-acetylglucosamine enolpyruvate</t>
  </si>
  <si>
    <t>UDP-N-acetylmuramate:NADP+ oxidoreductase</t>
  </si>
  <si>
    <t>UDP-N-acetylglucosamine + PEP &lt;=&gt; Phosphate + H+ + UDP-N-acetylglucosamine enolpyruvate</t>
  </si>
  <si>
    <t>Phosphoenolpyruvate:UDP-N-acetyl-D-glucosamine</t>
  </si>
  <si>
    <t>peptidoglycan biosynthesis I (meso-diaminopimelate containing)</t>
  </si>
  <si>
    <t>Cell Structure Biosynthesis</t>
  </si>
  <si>
    <t>ADP-D-glycero-D-manno-heptose &lt;=&gt; ADP-L-glycero-D-manno-heptose</t>
  </si>
  <si>
    <t>ADP-D-glycero-D-manno-heptose 6-epimerase</t>
  </si>
  <si>
    <t>ATP + D-Glycero-D-manno-heptose1-phosphate &lt;=&gt; PPi + ADP-D-glycero-D-manno-heptose</t>
  </si>
  <si>
    <t>D-glycero-D-manno-hepose 1-phosphate adenyltransferase</t>
  </si>
  <si>
    <t>H2O + D-Glycero-D-manno-heptose1-7-bisphosphate &lt;=&gt; Phosphate + H+ + D-Glycero-D-manno-heptose1-phosphate</t>
  </si>
  <si>
    <t>D-glycero-D-manno-heptose 1,7-bisphosphate phosphatase</t>
  </si>
  <si>
    <t>ATP + D-Glycero-D-manno-heptose7-phosphate &lt;=&gt; ADP + D-Glycero-D-manno-heptose1-7-bisphosphate</t>
  </si>
  <si>
    <t>D-glycero-D-manno-heptose 7-phosphate kinase</t>
  </si>
  <si>
    <t>Sedoheptulose7-phosphate &lt;=&gt; D-Glycero-D-manno-heptose7-phosphate</t>
  </si>
  <si>
    <t>sedoheptulose 7-phosphate isomerase</t>
  </si>
  <si>
    <t>ADP-L-glycero-β-D-manno-heptose biosynthesis</t>
  </si>
  <si>
    <t>GTP + Cori ester &lt;=&gt; PPi + GDP-glucose</t>
  </si>
  <si>
    <t>GTP:alpha-D-glucose-1-phosphate guanylyltransferase</t>
  </si>
  <si>
    <t>GDP-glucose biosynthesis</t>
  </si>
  <si>
    <t>H2O + 2 NAD + UDPglucose &lt;=&gt; 2 NADH + 3 H+ + UDPglucuronate</t>
  </si>
  <si>
    <t>UDPglucose:NAD+ oxidoreductase</t>
  </si>
  <si>
    <t>UDP-α-D-glucuronate biosynthesis (from UDP-glucose)</t>
  </si>
  <si>
    <t>UDP-D-galactose biosynthesis</t>
  </si>
  <si>
    <t>UTP + Cori ester &lt;=&gt; PPi + UDPglucose</t>
  </si>
  <si>
    <t>UTP:alpha-D-glucose-1-phosphate uridylyltransferase</t>
  </si>
  <si>
    <t>UDP-glucose biosynthesis</t>
  </si>
  <si>
    <t>H2O + 3-Deoxy-D-manno-octulosonate8-phosphate &lt;=&gt; Phosphate + H+ + KDO</t>
  </si>
  <si>
    <t>3-Deoxy-D-manno-octulosonate-8-phosphate 8-phosphohydrolase</t>
  </si>
  <si>
    <t>CMP-3-deoxy-D-manno-octulosonate biosynthesis</t>
  </si>
  <si>
    <t>ADPglucose + glycogen(n-1) &lt;=&gt; ADP + Glycogen</t>
  </si>
  <si>
    <t>glycogen synthase (ADPGlc)</t>
  </si>
  <si>
    <t>ATP + Cori ester &lt;=&gt; PPi + ADPglucose</t>
  </si>
  <si>
    <t>ATP:alpha-D-glucose-1-phosphate adenyltransferase</t>
  </si>
  <si>
    <t>glycogen biosynthesis I (from ADP-D-Glucose)</t>
  </si>
  <si>
    <t>TPN + dTDP-rhamnose &lt;=&gt; TPNH + H+ + dTDP-4-oxo-L-rhamnose</t>
  </si>
  <si>
    <t>dTDP-6-deoxy-L-mannose:NADP+ 4-oxidoreductase</t>
  </si>
  <si>
    <t>dTDP-4-oxo-6-deoxy-D-glucose &lt;=&gt; dTDP-4-oxo-L-rhamnose</t>
  </si>
  <si>
    <t>dTDP-4-dehydro-6-deoxy-D-glucose 3,5-epimerase</t>
  </si>
  <si>
    <t>dTDPglucose &lt;=&gt; H2O + dTDP-4-oxo-6-deoxy-D-glucose</t>
  </si>
  <si>
    <t>dTDPglucose 4,6-hydro-lyase</t>
  </si>
  <si>
    <t>Cori ester + TTP &lt;=&gt; PPi + dTDPglucose</t>
  </si>
  <si>
    <t>dTTP:alpha-D-glucose-1-phosphate thymidylyltransferase</t>
  </si>
  <si>
    <t>dTDP-L-rhamnose biosynthesis I</t>
  </si>
  <si>
    <t>Carbohydrates Biosynthesis</t>
  </si>
  <si>
    <t>O2 + Pyridoxine phosphate &lt;=&gt; Pyridoxal phosphate + H2O2</t>
  </si>
  <si>
    <t>Pyridoxine 5-phosphate:oxygen oxidoreductase (deaminating)</t>
  </si>
  <si>
    <t>1-deoxy-D-xylulose5-phosphate + 3-Amino-2-oxopropyl phosphate &lt;=&gt; 2 H2O + Phosphate + 2 H+ + Pyridoxine phosphate</t>
  </si>
  <si>
    <t>pyridoxine 5'-phosphate synthase</t>
  </si>
  <si>
    <t>Pyruvate + H+ + Glyceraldehyde3-phosphate &lt;=&gt; CO2 + 1-deoxy-D-xylulose5-phosphate</t>
  </si>
  <si>
    <t>1-Deoxy-D-xylulose-5-phosphate pyruvate-lyase (carboxylating)</t>
  </si>
  <si>
    <t>NAD + 4-(Phosphonooxy)-threonine &lt;=&gt; NADH + CO2 + 3-Amino-2-oxopropyl phosphate</t>
  </si>
  <si>
    <t>4-(phosphonooxy)threonine:NAD oxidoreductase</t>
  </si>
  <si>
    <t>2-Oxoglutarate + 4-(Phosphonooxy)-threonine &lt;=&gt; GLU + 2-Oxo-3-hydroxy-4-phosphobutanoate</t>
  </si>
  <si>
    <t>O-Phospho-4-hydroxy-L-threonine:2-oxoglutarate aminotransferase</t>
  </si>
  <si>
    <t>NAD + 4-Phosphoerythronate &lt;=&gt; NADH + H+ + 2-Oxo-3-hydroxy-4-phosphobutanoate</t>
  </si>
  <si>
    <t>4-phospho-D-erythronate:NAD+ 2-oxidoreductase</t>
  </si>
  <si>
    <t>H2O + NAD + D-Erythrose4-phosphate &lt;=&gt; NADH + 2 H+ + 4-Phosphoerythronate</t>
  </si>
  <si>
    <t>D-erythrose 4-phosphate:NAD+ oxidoreductase</t>
  </si>
  <si>
    <t>pyridoxal 5'-phosphate biosynthesis I</t>
  </si>
  <si>
    <t>ATP + FMN &lt;=&gt; PPi + FAD</t>
  </si>
  <si>
    <t>ATP:FMN adenylyltransferase</t>
  </si>
  <si>
    <t>ATP + RIBF &lt;=&gt; ADP + FMN</t>
  </si>
  <si>
    <t>ATP:riboflavin 5'-phosphotransferase</t>
  </si>
  <si>
    <t>2 6-7-Dimethyl-8--1-D-ribityllumazine &lt;=&gt; RIBF + 4--1-D-Ribitylamino-5-aminouracil</t>
  </si>
  <si>
    <t>6,7-Dimethyl-8-(1-D-ribityl)lumazine:6,7-dimethyl-8-(1-D-ribityl)</t>
  </si>
  <si>
    <t>4--1-D-Ribitylamino-5-aminouracil + 3-4-dihydroxy-2-butanone4-phosphate &lt;=&gt; 2 H2O + Phosphate + H+ + 6-7-Dimethyl-8--1-D-ribityllumazine</t>
  </si>
  <si>
    <t>D-Ribulose5-phosphate &lt;=&gt; FORM + H+ + 3-4-dihydroxy-2-butanone4-phosphate</t>
  </si>
  <si>
    <t>3,4-Dihydroxy-2-butanone 4-phosphate synthase</t>
  </si>
  <si>
    <t>H2O + 5-Amino-6--5-phosphoribitylaminouracil &lt;=&gt; Phosphate + H+ + 4--1-D-Ribitylamino-5-aminouracil</t>
  </si>
  <si>
    <t>pyrimidine phosphatase</t>
  </si>
  <si>
    <t>TPN + 5-Amino-6--5-phosphoribitylaminouracil &lt;=&gt; TPNH + H+ + 5-Amino-6--5-phosphoribosylaminouracil</t>
  </si>
  <si>
    <t>5-amino-6-(5-phosphoribitylamino)uracil:NADP+ 1'-oxidoreductase</t>
  </si>
  <si>
    <t>H2O + H+ + 2,5-Diamino-6-(5'-phosphoribosylamino)-4-pyrimidineone &lt;=&gt; NH3 + 5-Amino-6--5-phosphoribosylaminouracil</t>
  </si>
  <si>
    <t>2,5-Diamino-6-hydroxy-4-(5-phosphoribosylamino)-pyrimidine</t>
  </si>
  <si>
    <t>3 H2O + GTP &lt;=&gt; PPi + FORM + H+ + 2,5-Diamino-6-(5'-phosphoribosylamino)-4-pyrimidineone</t>
  </si>
  <si>
    <t>GTP 7,8-8,9-dihydrolase (pyrophosphate-forming)</t>
  </si>
  <si>
    <t>flavin biosynthesis I (bacteria and plants)</t>
  </si>
  <si>
    <t>H2O + 1,4-Dihydroxy-2-naphthoyl-CoA &lt;=&gt; CoA + H+ + 1,4-Dihydroxy-2-naphthoate</t>
  </si>
  <si>
    <t>rxn05023</t>
  </si>
  <si>
    <t>H+ + Succinylbenzoyl-CoA &lt;=&gt; H2O + 1,4-Dihydroxy-2-naphthoyl-CoA</t>
  </si>
  <si>
    <t>rxn05024</t>
  </si>
  <si>
    <t>ATP + CoA + H+ + Succinylbenzoate &lt;=&gt; PPi + AMP + Succinylbenzoyl-CoA</t>
  </si>
  <si>
    <t>O-Succinylbenzoate:CoA ligase (AMP-forming)</t>
  </si>
  <si>
    <t>H2O + Succinylbenzoate &lt;=&gt; SHCHC</t>
  </si>
  <si>
    <t>O-succinylbenzoate-CoA synthase</t>
  </si>
  <si>
    <t>2-Succinyl-5-enolpyruvyl-6-hydroxy-3-cyclohexene-1-carboxylate &lt;=&gt; Pyruvate + SHCHC</t>
  </si>
  <si>
    <t>2-succinyl-6-hydroxy-2,4-cyclohexadiene-1-carboxylate synthase</t>
  </si>
  <si>
    <t>2-Oxoglutarate + H+ + Isochorismate &lt;=&gt; CO2 + 2-Succinyl-5-enolpyruvyl-6-hydroxy-3-cyclohexene-1-carboxylate</t>
  </si>
  <si>
    <t>2-succinyl-5-enolpyruvyl-6-hydroxy-3-cyclohexene-1-carboxylate</t>
  </si>
  <si>
    <t>Chorismate &lt;=&gt; Isochorismate</t>
  </si>
  <si>
    <t>Chorismate hydroxymutase</t>
  </si>
  <si>
    <t>1,4-dihydroxy-2-naphthoate biosynthesis</t>
  </si>
  <si>
    <t xml:space="preserve"> Quinol and Quinone Biosynthesis</t>
  </si>
  <si>
    <t>2 H+ + Siroheme &lt;=&gt; Sirohydrochlorin + Fe2+</t>
  </si>
  <si>
    <t>S-Adenosyl-L-methionine:uroporphyrin-III C-methyltransferase</t>
  </si>
  <si>
    <t>NAD + Precorrin 2 &lt;=&gt; NADH + H+ + Sirohydrochlorin</t>
  </si>
  <si>
    <t>SAM + Precorrin 1 &lt;=&gt; S-Adenosylhomocysteine + H+ + Precorrin 2</t>
  </si>
  <si>
    <t>S-adenosyl-L-methionine:precorrin-1 C-methyltransferase</t>
  </si>
  <si>
    <t>SAM + UroporphyrinogenIII &lt;=&gt; S-Adenosylhomocysteine + H+ + Precorrin 1</t>
  </si>
  <si>
    <t>S-adenosyl-L-methionine:uroporphyrinogen-III C-methyltransferase</t>
  </si>
  <si>
    <t>siroheme biosynthesis</t>
  </si>
  <si>
    <t>ATP + TMP &lt;=&gt; ADP + TPP</t>
  </si>
  <si>
    <t>ATP:thiamin-phosphate phosphotransferase</t>
  </si>
  <si>
    <t>H+ + 4-Methyl-5--2-phosphoethyl-thiazole + 4-Amino-2-methyl-5-diphosphomethylpyrimidine &lt;=&gt; PPi + TMP</t>
  </si>
  <si>
    <t>2-Methyl-4-amino-5-hydroxymethylpyrimidine-diphosphate:4-methyl-5-</t>
  </si>
  <si>
    <t>ATP + 4-Amino-2-methyl-5-phosphomethylpyrimidine &lt;=&gt; ADP + 4-Amino-2-methyl-5-diphosphomethylpyrimidine</t>
  </si>
  <si>
    <t>ATP:4-amino-2-methyl-5-phosphomethylpyrimidine phosphotransferase</t>
  </si>
  <si>
    <t>H2O + AIR &lt;=&gt; 2 FORM + 5 H+ + 4-Amino-2-methyl-5-phosphomethylpyrimidine</t>
  </si>
  <si>
    <t>4-amino-2-methyl-5-phosphomethylpyrimidine synthetase</t>
  </si>
  <si>
    <r>
      <t xml:space="preserve">ATP + Tyrosine + L-Cysteine + 1-deoxy-D-xylulose5-phosphate &lt;=&gt; H2O + CO2 + PPi + AMP + ALA + 4-Methyl-5--2-phosphoethyl-thiazole + </t>
    </r>
    <r>
      <rPr>
        <sz val="12"/>
        <color theme="1"/>
        <rFont val="Calibri"/>
        <family val="2"/>
        <scheme val="minor"/>
      </rPr>
      <t>4-Hydroxy-benzylalcohol</t>
    </r>
  </si>
  <si>
    <t>thiazole phosphate synthesis</t>
  </si>
  <si>
    <t>superpathway of thiamine diphosphate biosynthesis I</t>
  </si>
  <si>
    <t>Isopentenyldiphosphate &lt;=&gt; DMAPP</t>
  </si>
  <si>
    <t>Isopentenyl-diphosphate delta3-delta2-isomerase</t>
  </si>
  <si>
    <t>TPNH + H+ + 1-Hydroxy-2-methyl-2-butenyl 4-diphosphate &lt;=&gt; H2O + TPN + Isopentenyldiphosphate</t>
  </si>
  <si>
    <t>isopentenyl-diphosphate:NAD(P)+ oxidoreductase</t>
  </si>
  <si>
    <t>H2O + TPN + DMAPP &lt;=&gt; TPNH + H+ + 1-Hydroxy-2-methyl-2-butenyl 4-diphosphate</t>
  </si>
  <si>
    <t>dimethyallyl diphosphate:NADP+ oxidoreductase</t>
  </si>
  <si>
    <t xml:space="preserve"> 2-C-Methyl-D-erythritol 2,4-cyclodiphosphate + 2 Reduced ferredoxin &lt;=&gt; 1-Hydroxy-2-methyl-2-butenyl 4-diphosphate + H2O + 2 Oxidized ferredoxin</t>
  </si>
  <si>
    <t>(E)-4-hydroxy-3-methylbut-2-en-1-yl-diphosphate:oxidized ferredoxinoxidoreductase (hydrating)</t>
  </si>
  <si>
    <t>2-phospho-4--cytidine5-diphospho-2-C-methyl-D-erythritol &lt;=&gt; CMP + 2-C-methyl-D-erythritol2-4-cyclodiphosphate</t>
  </si>
  <si>
    <t>2-Phospho-4-(cytidine 5'-diphospho)-2-C-methyl-D-erythritol</t>
  </si>
  <si>
    <t>ATP + 4--cytidine5-diphospho-2-C-methyl-D-erythritol &lt;=&gt; ADP + 2-phospho-4--cytidine5-diphospho-2-C-methyl-D-erythritol</t>
  </si>
  <si>
    <t>ATP: 4-(Cytidine 5'-diphospho)-2-C-methyl-D-erythritol</t>
  </si>
  <si>
    <t>CTP + 2-C-methyl-D-erythritol4-phosphate &lt;=&gt; PPi + 4--cytidine5-diphospho-2-C-methyl-D-erythritol</t>
  </si>
  <si>
    <t>CTP: 2-C-Methyl-D-erythritol 4-phosphate cytidylyltransferase</t>
  </si>
  <si>
    <t>TPN + 2-C-methyl-D-erythritol4-phosphate &lt;=&gt; TPNH + H+ + 1-deoxy-D-xylulose5-phosphate</t>
  </si>
  <si>
    <t>1-Deoxy-D-xylulose-5-phosphate isomeroreductase</t>
  </si>
  <si>
    <t>methylerythritol phosphate pathway I</t>
  </si>
  <si>
    <t>Secondary Metabolite Biosynthesis</t>
  </si>
  <si>
    <t>ATP + Gly + gamma-Glutamylcysteine &lt;=&gt; ADP + Phosphate + GSH + H+</t>
  </si>
  <si>
    <t>gamma-L-Glutamyl-L-cysteine:glycine ligase (ADP-forming)</t>
  </si>
  <si>
    <t>ATP + GLU + L-Cysteine &lt;=&gt; ADP + Phosphate + H+ + gamma-Glutamylcysteine</t>
  </si>
  <si>
    <t>L-Glutamate:L-cysteine gamma-ligase (ADP-forming)</t>
  </si>
  <si>
    <t>alpha-Ribazole + Adenosylcobinamide-GDP &lt;=&gt; GMP + Calomide</t>
  </si>
  <si>
    <t>Adenosylcobalamin 5'-phosphate synthase</t>
  </si>
  <si>
    <t>H2O + alpha-Ribazole 5'-phosphate &lt;=&gt; Phosphate + H+ + alpha-Ribazole</t>
  </si>
  <si>
    <t>alpha-ribazole 5-phosphate phosphatase</t>
  </si>
  <si>
    <r>
      <t>Nicotinate ribonucleotide + Dimethylbenzimidazole &lt;=&gt; H+ +</t>
    </r>
    <r>
      <rPr>
        <sz val="12"/>
        <color theme="1"/>
        <rFont val="Calibri"/>
        <family val="2"/>
        <scheme val="minor"/>
      </rPr>
      <t xml:space="preserve"> Niacin + alpha-Ribazole 5'-phosphate</t>
    </r>
  </si>
  <si>
    <t>Nicotinate-nucleotide:dimethylbenzimidazole</t>
  </si>
  <si>
    <t xml:space="preserve">FMNH2 + O2 &lt;=&gt; Dimethylbenzimidazole + D-Erythrose 4-phosphate + H2O + dialurate </t>
  </si>
  <si>
    <t>5,6-dimethylbenzimidazole synthase</t>
  </si>
  <si>
    <t>TPN + FMNH2 &lt;=&gt; TPNH + FMN + H+</t>
  </si>
  <si>
    <t>FMNH2:NADP+ oxidoreductase</t>
  </si>
  <si>
    <t>GTP + H+ + Adenosyl cobinamide phosphate &lt;=&gt; PPi + Adenosylcobinamide-GDP</t>
  </si>
  <si>
    <t>Adenosyl cobinamide phosphate guanyltransferase</t>
  </si>
  <si>
    <t>ATP + D-1-Aminopropan-2-ol O-phosphate + Adenosylcobyric acid &lt;=&gt; ADP + Phosphate + 2 H+ + Adenosyl cobinamide phosphate</t>
  </si>
  <si>
    <t>adenosylcobyric acid:(R)-1-aminopropan-2-yl phosphate ligase</t>
  </si>
  <si>
    <t>H+ + L-Threonine phosphate &lt;=&gt; CO2 + D-1-Aminopropan-2-ol O-phosphate</t>
  </si>
  <si>
    <t>L-threonine-O-3-phosphate carboxy-lyase</t>
  </si>
  <si>
    <t>ATP + threonine &lt;=&gt; ADP + L-Threonine phosphate</t>
  </si>
  <si>
    <t>threonine-phosphate synthase</t>
  </si>
  <si>
    <t>4 H2O + 4 ATP + 4 L-Glutamine + Adenosyl cobyrinate diamide &lt;=&gt; 4 ADP + 4 Phosphate + 4 GLU + 4 H+ + Adenosylcobyric acid</t>
  </si>
  <si>
    <t>adenosylcobyric acid synthase (glutamine-hydrolysing)</t>
  </si>
  <si>
    <r>
      <t xml:space="preserve">ATP + Cob(I)yrinate diamide &lt;=&gt; </t>
    </r>
    <r>
      <rPr>
        <sz val="12"/>
        <color theme="1"/>
        <rFont val="Calibri"/>
        <family val="2"/>
        <scheme val="minor"/>
      </rPr>
      <t>Triphosphate + Adenosyl cobyrinate diamide</t>
    </r>
  </si>
  <si>
    <t>ATP:cob(I)yrinic acid-a,c-diamide Cobeta-adenosyltransferase</t>
  </si>
  <si>
    <t>FMNH2 + 2 Cob(II)yrinate diamide &lt;=&gt; FMN + 2 H+ + 2 Cob(I)yrinate diamide</t>
  </si>
  <si>
    <t>cob(II)yrinic acid-a,c-diamide:FMN oxidoreductase</t>
  </si>
  <si>
    <t>2 H2O + 2 ATP + 2 L-Glutamine + Cobyrinate &lt;=&gt; 2 ADP + 2 Phosphate + 2 GLU + 2 H+ + Cob(II)yrinate diamide</t>
  </si>
  <si>
    <t>rxn06979</t>
  </si>
  <si>
    <t>Cobalt-precorrin 8 &lt;=&gt; Cobyrinate</t>
  </si>
  <si>
    <t>precorrin-8X methylmutase</t>
  </si>
  <si>
    <t>2 SAM + Cobalt-precorrin 6B &lt;=&gt; CO2 + 2 S-Adenosylhomocysteine + H+ + Cobalt-precorrin 8</t>
  </si>
  <si>
    <t>precorrin-6Y C5,15-methyltransferase (decarboxylating)</t>
  </si>
  <si>
    <t>TPNH + H+ + Cobalt-precorrin 6 &lt;=&gt; TPN + Cobalt-precorrin 6B</t>
  </si>
  <si>
    <t>precorrin-6A reductase</t>
  </si>
  <si>
    <t>SAM + Cobalt-precorrin 5B &lt;=&gt; S-Adenosylhomocysteine + H+ + Cobalt-precorrin 6</t>
  </si>
  <si>
    <t>rxn07587</t>
  </si>
  <si>
    <t>H2O + Cobalt-precorrin 5 &lt;=&gt; H+ + AALD + Cobalt-precorrin 5B</t>
  </si>
  <si>
    <t>rxn07586</t>
  </si>
  <si>
    <t>SAM + Cobalt-precorrin 4 &lt;=&gt; S-Adenosylhomocysteine + Cobalt-precorrin 5</t>
  </si>
  <si>
    <t>cobalt-precorrin-4 methyltransferase</t>
  </si>
  <si>
    <t>SAM + Cobalt-precorrin 3 &lt;=&gt; S-Adenosylhomocysteine + H+ + Cobalt-precorrin 4</t>
  </si>
  <si>
    <t>precorrin-3B C17-methyltransferase</t>
  </si>
  <si>
    <t>SAM + Cobalt-precorrin 2 &lt;=&gt; S-Adenosylhomocysteine + Cobalt-precorrin 3</t>
  </si>
  <si>
    <t>S-adenosyl-L-methionine:cobalt-factor-II C20-methyltransferase</t>
  </si>
  <si>
    <t xml:space="preserve">Co2+ + Sirohydrochlorin &lt;=&gt; Cobalt-precorrin 2 + 2 H+ </t>
  </si>
  <si>
    <t>sirohydrochlorin cobalt-lyase</t>
  </si>
  <si>
    <t>Hydroxymethylbilane &lt;=&gt; H2O + UroporphyrinogenIII</t>
  </si>
  <si>
    <t>Hydroxymethylbilane hydro-lyase(cyclizing)</t>
  </si>
  <si>
    <t>H2O + 4 Porphobilinogen + 4 H+ &lt;=&gt; 4 NH3 + Hydroxymethylbilane</t>
  </si>
  <si>
    <t>Porphobilinogen ammonia-lyase (polymerizing)</t>
  </si>
  <si>
    <t>2 5-Aminolevulinate &lt;=&gt; 2 H2O + H+ + Porphobilinogen</t>
  </si>
  <si>
    <t>5-Aminolevulinate hydro-lyase(adding 5-aminolevulinate and</t>
  </si>
  <si>
    <t>5-Aminolevulinate &lt;=&gt; L-Glutamate1-semialdehyde</t>
  </si>
  <si>
    <t>(S)-4-Amino-5-oxopentanoate 4,5-aminomutase</t>
  </si>
  <si>
    <t>TPNH + H+ + L-Glutamyl-tRNA-Glu &lt;=&gt; TPN + L-Glutamate1-semialdehyde + tRNA-Glu</t>
  </si>
  <si>
    <t>L-glutamate-semialdehyde: NADP+</t>
  </si>
  <si>
    <t>ATP + GLU + H+ + tRNA-Glu &lt;=&gt; PPi + AMP + L-Glutamyl-tRNA-Glu</t>
  </si>
  <si>
    <t>L-Glutamate:tRNA(Glu) ligase (AMP-forming)</t>
  </si>
  <si>
    <t xml:space="preserve"> adenosylcobalamin biosynthesis I (anaerobic)</t>
  </si>
  <si>
    <r>
      <t xml:space="preserve">Nicotinate ribonucleotide + Dimethylbenzimidazole &lt;=&gt; H+ + </t>
    </r>
    <r>
      <rPr>
        <sz val="12"/>
        <color theme="1"/>
        <rFont val="Calibri"/>
        <family val="2"/>
        <scheme val="minor"/>
      </rPr>
      <t>Niacin + alpha-Ribazole 5'-phosphate</t>
    </r>
  </si>
  <si>
    <t>ATP + Co2+ + Hydrogenobyrinate diamide =&gt; ADP + Phosphate + H+ + Cob(II)yrinate diamide</t>
  </si>
  <si>
    <t>2 H2O + 2 ATP + 2 L-Glutamine + Hydrogenobyrinate &lt;=&gt; 2 ADP + 2 Phosphate + 2 GLU + 2 H+ + Hydrogenobyrinate diamide</t>
  </si>
  <si>
    <t>rxn06887</t>
  </si>
  <si>
    <t>Precorrin 8 &lt;=&gt; Hydrogenobyrinate</t>
  </si>
  <si>
    <t>Precorrin 8X 11,12-methylmutase</t>
  </si>
  <si>
    <t>2 SAM + Precorrin 6Y &lt;=&gt; CO2 + 2 S-Adenosylhomocysteine + 2 H+ + Precorrin 8</t>
  </si>
  <si>
    <t>S-Adenosyl-L-methionine:1-precorrin-6Y C5,15-methyltransferase</t>
  </si>
  <si>
    <t>TPN + Precorrin 6Y &lt;=&gt; TPNH + H+ + Precorrin 6X</t>
  </si>
  <si>
    <t>precorrin-6Y:NADP+ oxidoreductase</t>
  </si>
  <si>
    <r>
      <t xml:space="preserve">H2O + SAM + Precorrin 5 &lt;=&gt; S-Adenosylhomocysteine + </t>
    </r>
    <r>
      <rPr>
        <sz val="12"/>
        <color theme="1"/>
        <rFont val="Calibri"/>
        <family val="2"/>
        <scheme val="minor"/>
      </rPr>
      <t>ACET + 2 H+ + Precorrin 6X</t>
    </r>
  </si>
  <si>
    <t>Precorrin 5 &lt;=&gt; Precorrin 6X</t>
  </si>
  <si>
    <t>SAM + Precorrin 4 &lt;=&gt; S-Adenosylhomocysteine + H+ + Precorrin 5</t>
  </si>
  <si>
    <t>S-adenosyl-L-methionine:precorrin-4 C11 methyltransferase</t>
  </si>
  <si>
    <t>SAM + Precorrin 3B &lt;=&gt; S-Adenosylhomocysteine + 2 H+ + Precorrin 4</t>
  </si>
  <si>
    <t>S-Adenosyl-L-methionine:precorrin-3B C17-methyltransferase</t>
  </si>
  <si>
    <t>NADH + O2 + H+ + Precorrin 3A &lt;=&gt; H2O + NAD + Precorrin 3B</t>
  </si>
  <si>
    <t>precorrin-3A,NADH:oxygen oxidoreductase (20-hydroxylating)</t>
  </si>
  <si>
    <t>SAM + Precorrin 2 &lt;=&gt; S-Adenosylhomocysteine + Precorrin 3A</t>
  </si>
  <si>
    <t>S-Adenosyl-L-methionine:precorrin-4 C20-methyltransferase</t>
  </si>
  <si>
    <t xml:space="preserve"> adenosylcobalamin biosynthesis II (aerobic)</t>
  </si>
  <si>
    <t>ATP + GLU + 10-Formyl-THF-L-glutamate &lt;=&gt; ADP + Phosphate + H+ + 10-Formyl-THF-polyglutamate</t>
  </si>
  <si>
    <t>10-Formyltetrahydrofolyl L-glutamate:L-glutamate gamma-ligase</t>
  </si>
  <si>
    <t>ATP + GLU + 10-Formyl-THF &lt;=&gt; ADP + Phosphate + H+ + 10-Formyl-THF-L-glutamate</t>
  </si>
  <si>
    <t>10-Formyltetrahydrofolate:L-glutamate ligase (ADP-forming)</t>
  </si>
  <si>
    <t>folate polyglutamylation</t>
  </si>
  <si>
    <t>ATP + Folinic acid &lt;=&gt; ADP + Phosphate + 5,10-Methenyltetrahydrofolate</t>
  </si>
  <si>
    <t>5-Formyltetrahydrofolate cyclo-ligase (ADP-forming)</t>
  </si>
  <si>
    <t>H2O + 10-Formyl-THF &lt;=&gt; FORM + H+ + THF</t>
  </si>
  <si>
    <t>10-Formyltetrahydrofolate amidohydrolase</t>
  </si>
  <si>
    <t>H2O + Gly + 5,10-Methylene-THF &lt;=&gt; Serine + THF</t>
  </si>
  <si>
    <t>5,10-Methylenetetrahydrofolate:glycine hydroxymethyltransferase</t>
  </si>
  <si>
    <t>NAD + 5-Methyltetrahydrofolate &lt;=&gt; NADH + H+ + 5,10-Methylene-THF</t>
  </si>
  <si>
    <t>5-methyltetrahydrofolate:NAD+ oxidoreductase</t>
  </si>
  <si>
    <t xml:space="preserve"> 5,10-Methylenetetrahydrofolate + 2 Reduced ferredoxin + 2 H+ &lt;=&gt; 5-Methyltetrahydrofolate + 2 Oxidized ferredoxin</t>
  </si>
  <si>
    <t>5-methyltetrahydrofolate:ferredoxin oxidoreductase</t>
  </si>
  <si>
    <t>THF + Trimethylsulfonium &lt;=&gt; H+ + 5-Methyltetrahydrofolate + Methyl sulfide</t>
  </si>
  <si>
    <t>Trimethylsulfonium:tetrahydrofolate N-methyltransferase</t>
  </si>
  <si>
    <t>L-Homocysteine + 5-Methyltetrahydrofolate &lt;=&gt; Methionine + THF</t>
  </si>
  <si>
    <t>5-Methyltetrahydrofolate:L-homocysteine S-methyltransferase</t>
  </si>
  <si>
    <t>folate transformations I</t>
  </si>
  <si>
    <t>10-Formyl-THF + GAR &lt;=&gt; H+ + THF + N-Formyl-GAR</t>
  </si>
  <si>
    <t>10-Formyltetrahydrofolate:5'-phosphoribosylglycinamide</t>
  </si>
  <si>
    <t>TPN + THF &lt;=&gt; TPNH + H+ + Dihydrofolate</t>
  </si>
  <si>
    <t>5,6,7,8-Tetrahydrofolate:NADP+ oxidoreductase</t>
  </si>
  <si>
    <t>ATP + GLU + Dihydropteroate &lt;=&gt; ADP + Phosphate + H+ + Dihydrofolate</t>
  </si>
  <si>
    <t>7,8-dihydropteroate:L-glutamate ligase (ADP-forming)</t>
  </si>
  <si>
    <t>ABEE + 7,8-Dihydropterin pyrophosphate &lt;=&gt; PPi + Dihydropteroate</t>
  </si>
  <si>
    <t>2-Amino-4-hydroxy-6-hydroxymethyl-7,8-dihydropteridine-</t>
  </si>
  <si>
    <t>ADC &lt;=&gt; Pyruvate + H+ + ABEE</t>
  </si>
  <si>
    <t>4-amino-4-deoxychorismate pyruvate-lyase</t>
  </si>
  <si>
    <t>L-Glutamine + Chorismate &lt;=&gt; GLU + ADC</t>
  </si>
  <si>
    <t>chorismate:L-glutamine aminotransferase</t>
  </si>
  <si>
    <t>ATP + 6-hydroxymethyl dihydropterin &lt;=&gt; AMP + 7,8-Dihydropterin pyrophosphate</t>
  </si>
  <si>
    <t>ATP:2-amino-4-hydroxy-6-hydroxymethyl-7,8-dihydropteridine</t>
  </si>
  <si>
    <r>
      <t xml:space="preserve">Dihydroneopterin &lt;=&gt; </t>
    </r>
    <r>
      <rPr>
        <sz val="12"/>
        <color theme="1"/>
        <rFont val="Calibri"/>
        <family val="2"/>
        <scheme val="minor"/>
      </rPr>
      <t>Glycolaldehyde + 6-hydroxymethyl dihydropterin</t>
    </r>
  </si>
  <si>
    <t>2-Amino-4-hydroxy-6-(D-erythro-1,2,3-trihydroxypropyl)-7,8-</t>
  </si>
  <si>
    <t>Phosphate + H+ + Dihydroneopterin &lt;=&gt; H2O + Dihydroneopterin phosphate</t>
  </si>
  <si>
    <t>Dihydroneopterin monophosphate dephosphorylase</t>
  </si>
  <si>
    <t>H2O + 7,8-Dihydroneopterin 3'-triphosphate &lt;=&gt; PPi + Dihydroneopterin phosphate</t>
  </si>
  <si>
    <t>Dihydroneopterin triphosphate pyrophosphatase</t>
  </si>
  <si>
    <t>H2O + GTP &lt;=&gt; FORM + H+ + 7,8-Dihydroneopterin 3'-triphosphate</t>
  </si>
  <si>
    <t>GTP 7,8-8,9-dihydrolase</t>
  </si>
  <si>
    <t>superpathway of tetrahydrofolate biosynthesis and salvage</t>
  </si>
  <si>
    <t>2 TPN + Tetrahydrobiopterin &lt;=&gt; 2 TPNH + 2 H+ + 6-Pyruvoyltetrahydropterin</t>
  </si>
  <si>
    <t>rxn11742</t>
  </si>
  <si>
    <r>
      <t xml:space="preserve">7,8-Dihydroneopterin 3'-triphosphate &lt;=&gt; H+ + </t>
    </r>
    <r>
      <rPr>
        <sz val="12"/>
        <color theme="1"/>
        <rFont val="Calibri"/>
        <family val="2"/>
        <scheme val="minor"/>
      </rPr>
      <t>Triphosphate + 6-Pyruvoyltetrahydropterin</t>
    </r>
  </si>
  <si>
    <t>2-Amino-4-hydroxy-6-(erythro-1,2,3-trihydroxypropyl)</t>
  </si>
  <si>
    <t>tetrahydrobiopterin biosynthesis I</t>
  </si>
  <si>
    <t>TPNH + H+ + trdox &lt;=&gt; TPN + trdrd</t>
  </si>
  <si>
    <t>TRDR</t>
  </si>
  <si>
    <t>thioredoxin pathway</t>
  </si>
  <si>
    <t>SAM + 2-Octaprenyl-3-methyl-5-hydroxy-6-methoxy-1,4-benzoquinone &lt;=&gt; S-Adenosylhomocysteine + Ubiquinone-8</t>
  </si>
  <si>
    <t>3-demethylubiquinone-9 3-o-methyltransferase</t>
  </si>
  <si>
    <t>TPNH + O2 + 2-Octaprenyl-3-methyl-6-methoxy-1,4-benzoquinone &lt;=&gt; H2O + TPN + 2-Octaprenyl-3-methyl-5-hydroxy-6-methoxy-1,4-benzoquinone</t>
  </si>
  <si>
    <t>2-Octaprenyl-3-methyl-6-methoxy-1,4-benzoquinone ,NADPH2:oxygen</t>
  </si>
  <si>
    <t>SAM + 2-Octaprenyl-6-methoxy-1,4-benzoquinone &lt;=&gt; S-Adenosylhomocysteine + H+ + 2-Octaprenyl-3-methyl-6-methoxy-1,4-benzoquinone</t>
  </si>
  <si>
    <t>UDP-L-rhamnose:flavonol-3-O-D-glucoside L-rhamnosyltransferase</t>
  </si>
  <si>
    <t>TPNH + O2 + 2-Octaprenyl-6-methoxyphenol &lt;=&gt; H2O + TPN + H+ + 2-Octaprenyl-6-methoxy-1,4-benzoquinone</t>
  </si>
  <si>
    <t>rxn03396</t>
  </si>
  <si>
    <t>SAM + 2-Octaprenyl-6-hydroxyphenol &lt;=&gt; S-Adenosylhomocysteine + H+ + 2-Octaprenyl-6-methoxyphenol</t>
  </si>
  <si>
    <t>2-octaprenyl-6-hydroxyphenol methylase</t>
  </si>
  <si>
    <t>TPNH + O2 + H+ + 2-Octaprenylphenol &lt;=&gt; H2O + TPN + 2-Octaprenyl-6-hydroxyphenol</t>
  </si>
  <si>
    <t>rxn03394</t>
  </si>
  <si>
    <t>H+ + 3-Octaprenyl-4-hydroxybenzoate &lt;=&gt; CO2 + 2-Octaprenylphenol</t>
  </si>
  <si>
    <t>Octaprenyl-hydroxybenzoate decarboxylase</t>
  </si>
  <si>
    <t>4-Hydroxybenzoate + Farnesylfarnesylgeraniol &lt;=&gt; PPi + 3-Octaprenyl-4-hydroxybenzoate</t>
  </si>
  <si>
    <t>Hydroxybenzoate octaprenyltransferase</t>
  </si>
  <si>
    <t>5 Isopentenyldiphosphate + Farnesyldiphosphate &lt;=&gt; 5 PPi + Farnesylfarnesylgeraniol</t>
  </si>
  <si>
    <t>Octaprenyl pyrophosphate synthase</t>
  </si>
  <si>
    <t>Pyruvate + 4-Hydroxybenzoate &lt;=&gt; Chorismate</t>
  </si>
  <si>
    <t>chorismate pyruvate-lyase (4-hydroxybenzoate-forming)</t>
  </si>
  <si>
    <t>superpathway of ubiquinol-8 biosynthesis (prokaryotic)</t>
  </si>
  <si>
    <t>H2O + Undecaprenyldiphosphate &lt;=&gt; Phosphate + H+ + Undecaprenylphosphate</t>
  </si>
  <si>
    <t>Undecaprenyl-diphosphate phosphohydrolase</t>
  </si>
  <si>
    <t>7 Isopentenyldiphosphate + trans,trans,cis-Geranylgeranyl diphosphate &lt;=&gt; 7 PPi + Undecaprenyldiphosphate</t>
  </si>
  <si>
    <t>di-trans,poly-cis-Decaprenyl-diphosphate:isopentenyl-diphosphate</t>
  </si>
  <si>
    <t>di-trans,poly-cis-undecaprenyl phosphate biosynthesis</t>
  </si>
  <si>
    <t>Isopentenyldiphosphate + Farnesyldiphosphate &lt;=&gt; PPi + trans,trans,cis-Geranylgeranyl diphosphate</t>
  </si>
  <si>
    <t>Farnesyl diphosphate:Isopentenyl diphosphate farnesyl transferase</t>
  </si>
  <si>
    <t>Isopentenyldiphosphate + Geranyldiphosphate &lt;=&gt; PPi + Farnesyldiphosphate</t>
  </si>
  <si>
    <t>Geranyl-diphosphate:isopentenyl-diphosphate geranyltrans-transferase</t>
  </si>
  <si>
    <t>Isopentenyldiphosphate + DMAPP &lt;=&gt; PPi + Geranyldiphosphate</t>
  </si>
  <si>
    <t>Dimethylallyl-diphosphate:isopentenyl-diphosphate</t>
  </si>
  <si>
    <t>trans, trans-farnesyl diphosphate biosynthesis</t>
  </si>
  <si>
    <t>Protoporphyrin + Fe2+ &lt;=&gt; Heme + 2 H+</t>
  </si>
  <si>
    <t>Protoporphyrin ferro-lyase</t>
  </si>
  <si>
    <t>3 Fumarate + ProtoporphyrinogenIX &lt;=&gt; 3 Succinate + Protoporphyrin</t>
  </si>
  <si>
    <t>protoporphyrinogen oxidase (anaerobic)</t>
  </si>
  <si>
    <t>2 SAM + CoproporphyrinogenIII &lt;=&gt; 2 CO2 + 2 Methionine + ProtoporphyrinogenIX + 2 5'-Deoxyadenosine</t>
  </si>
  <si>
    <t>coproporphyrinogen-III:S-adenosyl-L-methionine</t>
  </si>
  <si>
    <t>UroporphyrinogenIII &lt;=&gt; 4 CO2 + CoproporphyrinogenIII</t>
  </si>
  <si>
    <t>Uroporphyrinogen-III carboxy-lyase</t>
  </si>
  <si>
    <t>heme biosynthesis II (anaerobic)</t>
  </si>
  <si>
    <t>3 O2 + 2 ProtoporphyrinogenIX &lt;=&gt; 6 H2O + 2 Protoporphyrin</t>
  </si>
  <si>
    <t>Protoporphyrinogen-IX:oxygen oxidoreductase</t>
  </si>
  <si>
    <t>O2 + CoproporphyrinogenIII &lt;=&gt; 2 H2O + 2 CO2 + ProtoporphyrinogenIX</t>
  </si>
  <si>
    <t>Coproporphyrinogen:oxygen oxidoreductase(decarboxylating)</t>
  </si>
  <si>
    <t>heme biosynthesis I (aerobic)</t>
  </si>
  <si>
    <t>tetrapyrrole biosynthesis I (from glutamate)</t>
  </si>
  <si>
    <t>ATP + Dephospho-CoA &lt;=&gt; ADP + CoA</t>
  </si>
  <si>
    <t>ATP:dephospho-CoA 3'-phosphotransferase</t>
  </si>
  <si>
    <t>ATP + Phosphopantetheine &lt;=&gt; PPi + Dephospho-CoA</t>
  </si>
  <si>
    <t>ATP:pantetheine-4'-phosphate adenylyltransferase</t>
  </si>
  <si>
    <t>H+ + (R)-4'-Phosphopantothenoyl-L-cysteine &lt;=&gt; CO2 + Phosphopantetheine</t>
  </si>
  <si>
    <t>N-[(R)-4'-Phosphopantothenoyl]-L-cysteine carboxy-lyase</t>
  </si>
  <si>
    <t>CTP + L-Cysteine + D-4-Phosphopantothenate &lt;=&gt; PPi + CMP + (R)-4'-Phosphopantothenoyl-L-cysteine</t>
  </si>
  <si>
    <t>phosphopantothenate-cysteine ligase</t>
  </si>
  <si>
    <t>coenzyme A biosynthesis I</t>
  </si>
  <si>
    <t>ATP + PAN &lt;=&gt; ADP + D-4-Phosphopantothenate</t>
  </si>
  <si>
    <t>ATP:pantothenate 4'-phosphotransferase</t>
  </si>
  <si>
    <t>ATP + beta-Alanine + Pantoate &lt;=&gt; PPi + AMP + PAN</t>
  </si>
  <si>
    <t>(R)-Pantoate:beta-alanine ligase (AMP-forming)</t>
  </si>
  <si>
    <t>Aspartate + H+ &lt;=&gt; CO2 + beta-Alanine</t>
  </si>
  <si>
    <t>L-Aspartate 1-carboxy-lyase</t>
  </si>
  <si>
    <t>TPN + Pantoate &lt;=&gt; TPNH + H+ + 2-Dehydropantoate</t>
  </si>
  <si>
    <t>(R)-Pantoate:NADP+ 2-oxidoreductase</t>
  </si>
  <si>
    <t>H2O + 3MOB + 5,10-Methylene-THF &lt;=&gt; THF + 2-Dehydropantoate</t>
  </si>
  <si>
    <t>5,10-Methylenetetrahydrofolate:3-methyl-2-oxobutanoate</t>
  </si>
  <si>
    <t>phosphopantothenate biosynthesis I</t>
  </si>
  <si>
    <t>H2O + ATP + L-Glutamine + Deamido-NAD &lt;=&gt; NAD + PPi + AMP + GLU</t>
  </si>
  <si>
    <t>Deamido-NAD+:L-glutamine amido-ligase (AMP-forming)</t>
  </si>
  <si>
    <t>ATP + NMN &lt;=&gt; NAD + PPi</t>
  </si>
  <si>
    <t>ATP:nicotinamide-nucleotide adenylyltransferase</t>
  </si>
  <si>
    <t>H2O + ATP + PRPP + Niacin &lt;=&gt; ADP + Phosphate + PPi + Nicotinate ribonucleotide</t>
  </si>
  <si>
    <t>nicotinic acid mononucleotide pyrophosphorylase</t>
  </si>
  <si>
    <t>H2O + NICO &lt;=&gt; NH3 + Niacin</t>
  </si>
  <si>
    <t>Nicotinamide amidohydrolase</t>
  </si>
  <si>
    <t>H2O + NMN &lt;=&gt; H+ + Ribose 5-phosphate + NICO</t>
  </si>
  <si>
    <t>Nicotinamide D-ribonucleotide phosphoribohydrolase</t>
  </si>
  <si>
    <t>H2O + NAD &lt;=&gt; AMP + NMN</t>
  </si>
  <si>
    <t>NAD+ phosphohydrolase</t>
  </si>
  <si>
    <t>NAD salvage pathway I</t>
  </si>
  <si>
    <t>H2O + TPN &lt;=&gt; NAD + Phosphate + H+</t>
  </si>
  <si>
    <t>NADP phosphatase</t>
  </si>
  <si>
    <t>ATP + NAD &lt;=&gt; TPN + ADP</t>
  </si>
  <si>
    <t>ATP:NAD+ 2'-phosphotransferase</t>
  </si>
  <si>
    <t>NADH + TPN + 2 H+[e] &lt;=&gt; NAD + TPNH + 2 H+</t>
  </si>
  <si>
    <t>NAD(P) transhydrogenase</t>
  </si>
  <si>
    <t>NAD + TPNH &lt;=&gt; NADH + TPN</t>
  </si>
  <si>
    <t>NADPH:NAD+ oxidoreductase (B-specific)</t>
  </si>
  <si>
    <t>NAD/NADH phosphorylation and dephosphorylation</t>
  </si>
  <si>
    <t>ATP + NH3 + Deamido-NAD &lt;=&gt; NAD + PPi + AMP</t>
  </si>
  <si>
    <t>Deamino-NAD+:ammonia ligase (AMP-forming)</t>
  </si>
  <si>
    <t>ATP + Nicotinate ribonucleotide &lt;=&gt; PPi + Deamido-NAD</t>
  </si>
  <si>
    <t>CO2 + PPi + Nicotinate ribonucleotide &lt;=&gt; 2 H+ + PRPP + Quinolinate</t>
  </si>
  <si>
    <t>Nicotinate-nucleotide:pyrophosphate phosphoribosyltransferase</t>
  </si>
  <si>
    <t>2 H2O + Phosphate + H+ + Quinolinate &lt;=&gt; Glycerone phosphate + Iminoaspartate</t>
  </si>
  <si>
    <t>quinolinate synthase</t>
  </si>
  <si>
    <t>O2 + Aspartate &lt;=&gt; H2O2 + H+ + Iminoaspartate</t>
  </si>
  <si>
    <t>L-aspartate oxidase</t>
  </si>
  <si>
    <t>NAD biosynthesis I (from aspartate)</t>
  </si>
  <si>
    <t>H2O + S-Adenosylhomocysteine &lt;=&gt; L-Homocysteine + Adenosine</t>
  </si>
  <si>
    <t>S-Adenosyl-L-homocysteine hydrolase</t>
  </si>
  <si>
    <t>S-adenosyl-L-methionine cycle II</t>
  </si>
  <si>
    <t>H2O + ATP + Methionine &lt;=&gt; Phosphate + PPi + SAM</t>
  </si>
  <si>
    <t>ATP:L-methione S-adenosyltransferase</t>
  </si>
  <si>
    <t>S-adenosyl-L-methionine biosynthesis</t>
  </si>
  <si>
    <t>Cofactors, Prosthetic Groups, Electron Carriers Biosynthesis</t>
  </si>
  <si>
    <t>2 SAM + Phosphatidylglycerol dioctadec-11-enoyl &lt;=&gt; 2 S-Adenosylhomocysteine + 2 H+ + cyclopropane phosphatidylglycerol dioctadec-11,12-cyclo-anoyl</t>
  </si>
  <si>
    <t>cyclopropane fatty acid synthase (Phosphatidylglycerol, n-C18:0)</t>
  </si>
  <si>
    <t>2 SAM + phosphatidylethanolamine dioctadec-11-enoyl &lt;=&gt; 2 S-Adenosylhomocysteine + 3 H+ + cyclopropane phosphatidylethanolamine dioctadec-11,12-cyclo-anoyl</t>
  </si>
  <si>
    <t>cyclopropane fatty acid synthase (Phosphatidylethanolamine, n-C18:0)</t>
  </si>
  <si>
    <t>2 SAM + Phosphatidylglycerol dihexadec-9-enoyl &lt;=&gt; 2 S-Adenosylhomocysteine + 2 H+ + cyclopropane phosphatidylglycerol dihexadec-9,10-cyclo-anoyl</t>
  </si>
  <si>
    <t>cyclopropane fatty acid synthase (Phosphatidylglycerol, n-C16:0)</t>
  </si>
  <si>
    <t>2 SAM + phosphatidylethanolamine dihexadec-9enoyl &lt;=&gt; 2 S-Adenosylhomocysteine + 3 H+ + cyclopropane phosphatidylethanolamine dihexadec-9,10-cyclo-anoyl</t>
  </si>
  <si>
    <t>cyclopropane fatty acid synthase (Phosphatidylethanolamine, n-C16:0)</t>
  </si>
  <si>
    <t>cyclopropane fatty acid (CFA) biosynthesis</t>
  </si>
  <si>
    <t>2 Phosphatidylglycerol dioctadec-11-enoyl &lt;=&gt; GLYC + cardiolipin tetraoctadec-11-enoyl</t>
  </si>
  <si>
    <t>cardiolipin synthase (periplasmic, n-C18:1)</t>
  </si>
  <si>
    <t>2 Phosphatidylglycerol dioctadecanoyl &lt;=&gt; GLYC + cardiolipin tetraoctadecanoyl</t>
  </si>
  <si>
    <t>cardiolipin synthase (periplasmic, n-C18:0)</t>
  </si>
  <si>
    <t>2 Phosphatidylglycerol dihexadec-9-enoyl &lt;=&gt; GLYC + cardiolipin tetrahexadec-9-enoyl</t>
  </si>
  <si>
    <t>cardiolipin synthase (periplasmic, n-C16:1)</t>
  </si>
  <si>
    <t>2 Phosphatidylglycerol dihexadecanoyl &lt;=&gt; GLYC + cardiolipin tetrahexadecanoyl</t>
  </si>
  <si>
    <t>cardiolipin synthase (periplasmic, n-C16:0)</t>
  </si>
  <si>
    <t>2 Phosphatidylglycerol ditetradec-7-enoyl &lt;=&gt; GLYC + cardiolipin tetratetradec-7-enoyl</t>
  </si>
  <si>
    <t>cardiolipin synthase (periplasmic, n-C14:1)</t>
  </si>
  <si>
    <t>2 Phosphatidylglycerol ditetradecanoyl &lt;=&gt; GLYC + cardiolipin tetratetradecanoyl</t>
  </si>
  <si>
    <t>cardiolipin synthase (periplasmic, n-C14:0)</t>
  </si>
  <si>
    <t>2 Phosphatidylglycerol didodecanoyl &lt;=&gt; GLYC + cardiolipin tetradodecanoyl</t>
  </si>
  <si>
    <t>cardiolipin synthase (periplasmic, n-C12:0)</t>
  </si>
  <si>
    <t>H2O + Phosphatidylglycerophosphate dioctadec-11-enoyl &lt;=&gt; Phosphate + H+ + Phosphatidylglycerol dioctadec-11-enoyl</t>
  </si>
  <si>
    <t>phosphatidylglycerol phosphate phosphatase (n-C18:1)</t>
  </si>
  <si>
    <t>H2O + Phosphatidylglycerophosphate dioctadecanoyl &lt;=&gt; Phosphate + H+ + Phosphatidylglycerol dioctadecanoyl</t>
  </si>
  <si>
    <t>phosphatidylglycerol phosphate phosphatase (n-C18:0)</t>
  </si>
  <si>
    <t>H2O + Phosphatidylglycerophosphate dihexadec-9-enoyl &lt;=&gt; Phosphate + H+ + Phosphatidylglycerol dihexadec-9-enoyl</t>
  </si>
  <si>
    <t>phosphatidylglycerol phosphate phosphatase (n-C16:1)</t>
  </si>
  <si>
    <t>H2O + Phosphatidylglycerophosphate dihexadecanoyl &lt;=&gt; Phosphate + H+ + Phosphatidylglycerol dihexadecanoyl</t>
  </si>
  <si>
    <t>phosphatidylglycerol phosphate phosphatase (n-C16:0)</t>
  </si>
  <si>
    <t>H2O + Phosphatidylglycerophosphate ditetradec-7-enoyl &lt;=&gt; Phosphate + H+ + Phosphatidylglycerol ditetradec-7-enoyl</t>
  </si>
  <si>
    <t>phosphatidylglycerol phosphate phosphatase (n-C14:1)</t>
  </si>
  <si>
    <t>H2O + Phosphatidylglycerophosphate ditetradecanoyl &lt;=&gt; Phosphate + H+ + Phosphatidylglycerol ditetradecanoyl</t>
  </si>
  <si>
    <t>phosphatidylglycerol phosphate phosphatase (n-C14:0)</t>
  </si>
  <si>
    <t>H2O + Phosphatidylglycerophosphate didodecanoyl &lt;=&gt; Phosphate + H+ + Phosphatidylglycerol didodecanoyl</t>
  </si>
  <si>
    <t>cardiolipin biosynthesis I</t>
  </si>
  <si>
    <t>GLYC-3-P + CDP-1,2-dioctadec-11-enoylglycerol &lt;=&gt; CMP + Phosphatidylglycerophosphate dioctadec-11-enoyl</t>
  </si>
  <si>
    <t>Phosphatidylglycerol synthase (n-C18:1)</t>
  </si>
  <si>
    <t>GLYC-3-P + CDP-1,2-dioctadecanoylglycerol &lt;=&gt; CMP + Phosphatidylglycerophosphate dioctadecanoyl</t>
  </si>
  <si>
    <t>Phosphatidylglycerol synthase (n-C18:0)</t>
  </si>
  <si>
    <t>GLYC-3-P + CDP-1,2-dihexadec-9-enoylglycerol &lt;=&gt; CMP + Phosphatidylglycerophosphate dihexadec-9-enoyl</t>
  </si>
  <si>
    <t>Phosphatidylglycerol synthase (n-C16:1)</t>
  </si>
  <si>
    <t>GLYC-3-P + CDP-1,2-dihexadecanoylglycerol &lt;=&gt; CMP + Phosphatidylglycerophosphate dihexadecanoyl</t>
  </si>
  <si>
    <t>Phosphatidylglycerol synthase (n-C16:0)</t>
  </si>
  <si>
    <t>GLYC-3-P + CDP-1,2-ditetradec-7-enoylglycerol &lt;=&gt; CMP + Phosphatidylglycerophosphate ditetradec-7-enoyl</t>
  </si>
  <si>
    <t>Phosphatidylglycerol synthase (n-C14:1)</t>
  </si>
  <si>
    <t>GLYC-3-P + CDP-1,2-ditetradecanoylglycerol &lt;=&gt; CMP + Phosphatidylglycerophosphate ditetradecanoyl</t>
  </si>
  <si>
    <t>Phosphatidylglycerol synthase (n-C14:0)</t>
  </si>
  <si>
    <t>GLYC-3-P + CDP-1,2-didodecanoylglycerol &lt;=&gt; CMP + Phosphatidylglycerophosphate didodecanoyl</t>
  </si>
  <si>
    <t>Phosphatidylglycerol synthase (n-C12:0)</t>
  </si>
  <si>
    <t>CTP + 1,2-dioctadec-11-enoyl-sn-glycerol 3-phosphate &lt;=&gt; PPi + CDP-1,2-dioctadec-11-enoylglycerol</t>
  </si>
  <si>
    <t>CDP-diacylglycerol synthetase (n-C18:1)</t>
  </si>
  <si>
    <t>CTP + 1,2-dioctadecanoyl-sn-glycerol 3-phosphate &lt;=&gt; PPi + CDP-1,2-dioctadecanoylglycerol</t>
  </si>
  <si>
    <t>CDP-diacylglycerol synthetase (n-C18:0)</t>
  </si>
  <si>
    <t>CTP + 1,2-dihexadec-9-enoyl-sn-glycerol 3-phosphate &lt;=&gt; PPi + CDP-1,2-dihexadec-9-enoylglycerol</t>
  </si>
  <si>
    <t>CDP-diacylglycerol synthetase (n-C16:1)</t>
  </si>
  <si>
    <t>CTP + 1,2-dihexadecanoyl-sn-glycerol 3-phosphate &lt;=&gt; PPi + CDP-1,2-dihexadecanoylglycerol</t>
  </si>
  <si>
    <t>CDP-diacylglycerol synthetase (n-C16:0)</t>
  </si>
  <si>
    <t>CTP + 1,2-ditetradec-7-enoyl-sn-glycerol 3-phosphate &lt;=&gt; PPi + CDP-1,2-ditetradec-7-enoylglycerol</t>
  </si>
  <si>
    <t>CDP-diacylglycerol synthetase (n-C14:1)</t>
  </si>
  <si>
    <t>CTP + 1,2-ditetradecanoyl-sn-glycerol 3-phosphate &lt;=&gt; PPi + CDP-1,2-ditetradecanoylglycerol</t>
  </si>
  <si>
    <t>CDP-diacylglycerol synthetase (n-C14:0)</t>
  </si>
  <si>
    <t>CTP + 1,2-didodecanoyl-sn-glycerol 3-phosphate &lt;=&gt; PPi + CDP-1,2-didodecanoylglycerol</t>
  </si>
  <si>
    <t>CDP-diacylglycerol synthetase (n-C12:0)</t>
  </si>
  <si>
    <t>Octadecenoyl-ACP + 1-octadec-11-enoyl-sn-glycerol 3-phosphate &lt;=&gt; ACP + 1,2-dioctadec-11-enoyl-sn-glycerol 3-phosphate</t>
  </si>
  <si>
    <t>1-octadec-7-enoyl-sn-glycerol 3-phosphate O-acyltransferase (n-C18:1)</t>
  </si>
  <si>
    <t>Octadecanoyl-ACP + 1-octadecanoyl-sn-glycerol 3-phosphate &lt;=&gt; ACP + 1,2-dioctadecanoyl-sn-glycerol 3-phosphate</t>
  </si>
  <si>
    <t>1-octadecanoyl-sn-glycerol 3-phosphate O-acyltransferase (n-C18:0)</t>
  </si>
  <si>
    <t>Hexadecenoyl-ACP + 1-hexadec-9-enoyl-sn-glycerol 3-phosphate &lt;=&gt; ACP + 1,2-dihexadec-9-enoyl-sn-glycerol 3-phosphate</t>
  </si>
  <si>
    <t>1-hexadec-7-enoyl-sn-glycerol 3-phosphate O-acyltransferase (n-C16:1)</t>
  </si>
  <si>
    <t>Palmitoyl-ACP + 1-hexadecanoyl-sn-glycerol 3-phosphate &lt;=&gt; ACP + 1,2-dihexadecanoyl-sn-glycerol 3-phosphate</t>
  </si>
  <si>
    <t>1-hexadecanoyl-sn-glycerol 3-phosphate O-acyltransferase (n-C16:0)</t>
  </si>
  <si>
    <t>Tetradecenoyl-ACP + 1-tetradec-7-enoyl-sn-glycerol 3-phosphate &lt;=&gt; ACP + 1,2-ditetradec-7-enoyl-sn-glycerol 3-phosphate</t>
  </si>
  <si>
    <t>1-tetradec-7-enoyl-sn-glycerol 3-phosphate O-acyltransferase (n-C14:1)</t>
  </si>
  <si>
    <t>Myristoyl-ACP + 1-tetradecanoyl-sn-glycerol 3-phosphate &lt;=&gt; ACP + 1,2-ditetradecanoyl-sn-glycerol 3-phosphate</t>
  </si>
  <si>
    <t>1-tetradecanoyl-sn-glycerol 3-phosphate O-acyltransferase (n-C14:0)</t>
  </si>
  <si>
    <t>Dodecanoyl-ACP + 1-dodecanoyl-sn-glycerol 3-phosphate &lt;=&gt; ACP + 1,2-didodecanoyl-sn-glycerol 3-phosphate</t>
  </si>
  <si>
    <t>1-tetradecanoyl-sn-glycerol 3-phosphate O-acyltransferase (n-C12:0)</t>
  </si>
  <si>
    <t>GLYC-3-P + Octadecenoyl-ACP &lt;=&gt; ACP + 1-octadec-11-enoyl-sn-glycerol 3-phosphate</t>
  </si>
  <si>
    <t>glycerol-3-phosphate acyltransferase (C18:1)</t>
  </si>
  <si>
    <t>GLYC-3-P + Octadecanoyl-ACP &lt;=&gt; ACP + 1-octadecanoyl-sn-glycerol 3-phosphate</t>
  </si>
  <si>
    <t>glycerol-3-phosphate acyltransferase (C18:0)</t>
  </si>
  <si>
    <t>GLYC-3-P + Hexadecenoyl-ACP &lt;=&gt; ACP + 1-hexadec-9-enoyl-sn-glycerol 3-phosphate</t>
  </si>
  <si>
    <t>glycerol-3-phosphate acyltransferase (C16:1)</t>
  </si>
  <si>
    <t>GLYC-3-P + Palmitoyl-ACP &lt;=&gt; ACP + 1-hexadecanoyl-sn-glycerol 3-phosphate</t>
  </si>
  <si>
    <t>glycerol-3-phosphate acyltransferase (C16:0)</t>
  </si>
  <si>
    <t>GLYC-3-P + Tetradecenoyl-ACP &lt;=&gt; ACP + 1-tetradec-7-enoyl-sn-glycerol 3-phosphate</t>
  </si>
  <si>
    <t>glycerol-3-phosphate acyltransferase (C14:1)</t>
  </si>
  <si>
    <t>GLYC-3-P + Myristoyl-ACP &lt;=&gt; ACP + 1-tetradecanoyl-sn-glycerol 3-phosphate</t>
  </si>
  <si>
    <t>glycerol-3-phosphate acyltransferase (C14:0)</t>
  </si>
  <si>
    <t>GLYC-3-P + Dodecanoyl-ACP &lt;=&gt; ACP + 1-dodecanoyl-sn-glycerol 3-phosphate</t>
  </si>
  <si>
    <t>glycerol-3-phosphate acyltransferase (C12:0)</t>
  </si>
  <si>
    <t>phosphatidylglycerol biosynthesis I</t>
  </si>
  <si>
    <t>2 H+ + phosphatidylserine dioctadec-11-enoyl &lt;=&gt; CO2 + phosphatidylethanolamine dioctadec-11-enoyl</t>
  </si>
  <si>
    <t>Phosphatidylserine decarboxylase (n-C18:1)</t>
  </si>
  <si>
    <t>2 H+ + phosphatidylserine dioctadecanoyl &lt;=&gt; CO2 + phosphatidylethanolamine dioctadecanoyl</t>
  </si>
  <si>
    <t>Phosphatidylserine decarboxylase (n-C18:0)</t>
  </si>
  <si>
    <t>2 H+ + phosphatidylserine dihexadec-9-enoyl &lt;=&gt; CO2 + phosphatidylethanolamine dihexadec-9enoyl</t>
  </si>
  <si>
    <t>Phosphatidylserine decarboxylase (n-C16:1)</t>
  </si>
  <si>
    <t>2 H+ + phosphatidylserine dihexadecanoyl &lt;=&gt; CO2 + phosphatidylethanolamine dihexadecanoyl</t>
  </si>
  <si>
    <t>Phosphatidylserine decarboxylase (n-C16:0)</t>
  </si>
  <si>
    <t>2 H+ + phosphatidylserine ditetradec-7-enoyl &lt;=&gt; CO2 + phosphatidylethanolamine ditetradec-7-enoyl</t>
  </si>
  <si>
    <t>Phosphatidylserine decarboxylase (n-C14:1)</t>
  </si>
  <si>
    <t>2 H+ + phosphatidylserine ditetradecanoyl &lt;=&gt; CO2 + phosphatidylethanolamine ditetradecanoyl</t>
  </si>
  <si>
    <t>Phosphatidylserine decarboxylase (n-C14:0)</t>
  </si>
  <si>
    <t>2 H+ + phosphatidylserine didodecanoyl &lt;=&gt; CO2 + phosphatidylethanolamine didodecanoyl</t>
  </si>
  <si>
    <t>Phosphatidylserine decarboxylase (n-C12:0)</t>
  </si>
  <si>
    <t>Serine + CDP-1,2-dioctadec-11-enoylglycerol &lt;=&gt; CMP + H+ + phosphatidylserine dioctadec-11-enoyl</t>
  </si>
  <si>
    <t>Phosphatidylserine syntase (n-C18:1)</t>
  </si>
  <si>
    <t>Serine + CDP-1,2-dioctadecanoylglycerol &lt;=&gt; CMP + H+ + phosphatidylserine dioctadecanoyl</t>
  </si>
  <si>
    <t>Phosphatidylserine syntase (n-C18:0)</t>
  </si>
  <si>
    <t>Serine + CDP-1,2-dihexadec-9-enoylglycerol &lt;=&gt; CMP + H+ + phosphatidylserine dihexadec-9-enoyl</t>
  </si>
  <si>
    <t>Phosphatidylserine syntase (n-C16:1)</t>
  </si>
  <si>
    <t>Serine + CDP-1,2-dihexadecanoylglycerol &lt;=&gt; CMP + H+ + phosphatidylserine dihexadecanoyl</t>
  </si>
  <si>
    <t>Phosphatidylserine syntase (n-C16:0)</t>
  </si>
  <si>
    <t>Serine + CDP-1,2-ditetradec-7-enoylglycerol &lt;=&gt; CMP + H+ + phosphatidylserine ditetradec-7-enoyl</t>
  </si>
  <si>
    <t>Phosphatidylserine syntase (n-C14:1)</t>
  </si>
  <si>
    <t>Serine + CDP-1,2-ditetradecanoylglycerol &lt;=&gt; CMP + H+ + phosphatidylserine ditetradecanoyl</t>
  </si>
  <si>
    <t>Phosphatidylserine syntase (n-C14:0)</t>
  </si>
  <si>
    <t>Serine + CDP-1,2-didodecanoylglycerol &lt;=&gt; CMP + H+ + phosphatidylserine didodecanoyl</t>
  </si>
  <si>
    <t>Phosphatidylserine syntase (n-C12:0)</t>
  </si>
  <si>
    <t>phosphatidylethanolamine biosynthesis I</t>
  </si>
  <si>
    <t>CDP-diacylglycerol biosynthesis I</t>
  </si>
  <si>
    <t>Phospholipid Biosynthesis</t>
  </si>
  <si>
    <t>16 TPNH + 23 H+ + Acetoacetyl-ACP + 7 Malonyl-acyl-carrierprotein- &lt;=&gt; 8 H2O + 16 TPN + 7 CO2 + 7 ACP + Octadecanoyl-ACP</t>
  </si>
  <si>
    <t>13 TPNH + 19 H+ + Acetoacetyl-ACP + 6 Malonyl-acyl-carrierprotein- &lt;=&gt; 7 H2O + 13 TPN + 6 CO2 + 6 ACP + Hexadecenoyl-ACP</t>
  </si>
  <si>
    <t>Fatty acid biosynthesis (n-C16:1)</t>
  </si>
  <si>
    <t>11 TPNH + 16 H+ + Acetoacetyl-ACP + 5 Malonyl-acyl-carrierprotein- &lt;=&gt; 6 H2O + 11 TPN + 5 CO2 + 5 ACP + Tetradecenoyl-ACP</t>
  </si>
  <si>
    <t>Fatty acid biosynthesis (n-C14:1)</t>
  </si>
  <si>
    <t>15 TPNH + 22 H+ + Acetoacetyl-ACP + 7 Malonyl-acyl-carrierprotein- &lt;=&gt; 8 H2O + 15 TPN + 7 CO2 + 7 ACP + Octadecenoyl-ACP</t>
  </si>
  <si>
    <t>Fatty acid biosynthesis (n-C18:1)</t>
  </si>
  <si>
    <t>TPNH + 2 H+ + Dodecanoyl-ACP + Malonyl-acyl-carrierprotein- &lt;=&gt; TPN + CO2 + HMA + ACP</t>
  </si>
  <si>
    <t>3-hydroxy-myristoyl-ACP synthesis</t>
  </si>
  <si>
    <t>14 TPNH + 20 H+ + Acetoacetyl-ACP + 6 Malonyl-acyl-carrierprotein- &lt;=&gt; 7 H2O + 14 TPN + 6 CO2 + 6 ACP + Palmitoyl-ACP</t>
  </si>
  <si>
    <t>Fatty acid biosynthesis (n-C16:0)</t>
  </si>
  <si>
    <t>10 TPNH + 14 H+ + Acetoacetyl-ACP + 4 Malonyl-acyl-carrierprotein- &lt;=&gt; 5 H2O + 10 TPN + 4 CO2 + Dodecanoyl-ACP + 4 ACP</t>
  </si>
  <si>
    <t>Fatty acid biosynthesis (n-C12:0)</t>
  </si>
  <si>
    <t>12 TPNH + 17 H+ + Acetoacetyl-ACP + 5 Malonyl-acyl-carrierprotein- &lt;=&gt; 6 H2O + 12 TPN + 5 CO2 + Myristoyl-ACP + 5 ACP</t>
  </si>
  <si>
    <t>Fatty acid biosynthesis (n-C14:0)</t>
  </si>
  <si>
    <t>H2O + Octanoyl-ACP &lt;=&gt; H+ + octanoate + ACP</t>
  </si>
  <si>
    <t>fatty-acyl-ACP hydrolase</t>
  </si>
  <si>
    <t>H2O + Hexadecenoyl-ACP &lt;=&gt; H+ + ACP + hexadecenoate</t>
  </si>
  <si>
    <t>H2O + Palmitoyl-ACP &lt;=&gt; H+ + Palmitate + ACP</t>
  </si>
  <si>
    <t>H2O + Tetradecenoyl-ACP &lt;=&gt; H+ + ACP + tetradecenoate</t>
  </si>
  <si>
    <t>H2O + Myristoyl-ACP &lt;=&gt; H+ + Myristic acid + ACP</t>
  </si>
  <si>
    <t>H2O + Decanoyl-ACP &lt;=&gt; H+ + Decanoate + ACP</t>
  </si>
  <si>
    <t>H2O + Dodecanoyl-ACP &lt;=&gt; H+ + ddca + ACP</t>
  </si>
  <si>
    <t>Dodecanoyl-[acyl-carrier-protein] hydrolase</t>
  </si>
  <si>
    <t>NAD + hexadecanoyl-acp &lt;=&gt; NADH + H+ + (2E)-Hexadecenoyl-[acp]</t>
  </si>
  <si>
    <t>Hexadecanoyl-[acyl-carrier protein]:malonyl-CoA</t>
  </si>
  <si>
    <t>NAD + Decanoyl-ACP &lt;=&gt; NADH + H+ + (2E)-Decenoyl-[acp]</t>
  </si>
  <si>
    <t>Decanoyl-[acyl-carrier protein]:malonyl-CoA</t>
  </si>
  <si>
    <t>NAD + Hexanoyl-ACP &lt;=&gt; NADH + H+ + (2E)-Hexenoyl-[acp]</t>
  </si>
  <si>
    <t>Hexanoyl-[acyl-carrier protein]:malonyl-CoA</t>
  </si>
  <si>
    <t>NAD + Octanoyl-ACP &lt;=&gt; NADH + H+ + (2E)-Octenoyl-[acp]</t>
  </si>
  <si>
    <t>Octanoyl-[acyl-carrier protein]:malonyl-CoA</t>
  </si>
  <si>
    <t>NAD + Dodecanoyl-ACP &lt;=&gt; NADH + H+ + (2E)-Dodecenoyl-[acp]</t>
  </si>
  <si>
    <t>Dodecanoyl-[acyl-carrier protein]:malonyl-CoA</t>
  </si>
  <si>
    <t>NAD + Myristoyl-ACP &lt;=&gt; NADH + H+ + (2E)-Tetradecenoyl-[acp]</t>
  </si>
  <si>
    <t>Tetradecanoyl-[acyl-carrier protein]:malonyl-CoA</t>
  </si>
  <si>
    <t>NAD + Butyryl-ACP &lt;=&gt; NADH + H+ + But-2-enoyl-[acyl-carrier protein]</t>
  </si>
  <si>
    <t>Butyryl-[acyl-carrier protein]:malonyl-CoA</t>
  </si>
  <si>
    <t>HMA &lt;=&gt; H2O + (2E)-Tetradecenoyl-[acp]</t>
  </si>
  <si>
    <t>(3R)-3-Hydroxypalmitoyl-[acyl-carrier-protein] hydro-lyase</t>
  </si>
  <si>
    <t>(R)-3-Hydroxyoctanoyl-[acyl-carrier protein] &lt;=&gt; H2O + (2E)-Octenoyl-[acp]</t>
  </si>
  <si>
    <t>(3R)-3-Hydroxybutanoyl-[acyl-carrier-protein] hydro-lyase</t>
  </si>
  <si>
    <t>(R)-3-Hydroxydecanoyl-[acyl-carrier protein] &lt;=&gt; H2O + (2E)-Decenoyl-[acp]</t>
  </si>
  <si>
    <t>R-3-hydroxypalmitoyl-acyl-carrierprotein- &lt;=&gt; H2O + (2E)-Hexadecenoyl-[acp]</t>
  </si>
  <si>
    <t>D-3-Hydroxydodecanoyl-[acp] &lt;=&gt; H2O + (2E)-Dodecenoyl-[acp]</t>
  </si>
  <si>
    <t>D-3-Hydroxyhexanoyl-[acp] &lt;=&gt; H2O + (2E)-Hexenoyl-[acp]</t>
  </si>
  <si>
    <t>(R)-3-Hydroxybutanoyl-[acyl-carrier protein] &lt;=&gt; H2O + But-2-enoyl-[acyl-carrier protein]</t>
  </si>
  <si>
    <t>TPN + HMA &lt;=&gt; TPNH + H+ + 3-oxotetradecanoyl-acp</t>
  </si>
  <si>
    <t>(3R)-3-Hydroxytetradecanoyl-[acyl-carrier-protein]:NADP+</t>
  </si>
  <si>
    <t>TPN + (R)-3-Hydroxyoctanoyl-[acyl-carrier protein] &lt;=&gt; TPNH + H+ + 3-oxooctanoyl-acp</t>
  </si>
  <si>
    <t>(3R)-3-Hydroxyoctanoyl-[acyl-carrier-protein]:NADP+ oxidoreductase</t>
  </si>
  <si>
    <t>TPN + D-3-Hydroxydodecanoyl-[acp] &lt;=&gt; TPNH + H+ + 3-oxododecanoyl-acp</t>
  </si>
  <si>
    <t>(3R)-3-Hydroxydodecanoyl-[acyl-carrier-protein]:NADP+ oxidoreductase</t>
  </si>
  <si>
    <t>TPN + (R)-3-Hydroxybutanoyl-[acyl-carrier protein] &lt;=&gt; TPNH + H+ + Acetoacetyl-ACP</t>
  </si>
  <si>
    <t>(3R)-3-Hydroxybutanoyl-[acyl-carrier protein]:NADP+ oxidoreductase</t>
  </si>
  <si>
    <t>TPN + (R)-3-Hydroxydecanoyl-[acyl-carrier protein] &lt;=&gt; TPNH + H+ + 3-oxodecanoyl-acp</t>
  </si>
  <si>
    <t>(3R)-3-Hydroxydecanoyl-[acyl-carrier-protein]:NADP+ oxidoreductase</t>
  </si>
  <si>
    <t>TPN + D-3-Hydroxyhexanoyl-[acp] &lt;=&gt; TPNH + H+ + 3-Oxohexanoyl-[acp]</t>
  </si>
  <si>
    <t>(3R)-3-Hydroxyhexanoyl-[acyl-carrier-protein]:NADP+ oxidoreductase</t>
  </si>
  <si>
    <t>TPN + R-3-hydroxypalmitoyl-acyl-carrierprotein- &lt;=&gt; TPNH + H+ + 3-oxohexadecanoyl-acp</t>
  </si>
  <si>
    <t>(3R)-3-Hydroxypalmitoyl-[acyl-carrier-protein]:NADP+ oxidoreductase</t>
  </si>
  <si>
    <t>H+ + Hexanoyl-ACP + Malonyl-acyl-carrierprotein- &lt;=&gt; CO2 + 3-oxooctanoyl-acp + ACP</t>
  </si>
  <si>
    <t>hexanoyl-[acyl-carrier protein]:malonyl-[acyl-carrier-protein]</t>
  </si>
  <si>
    <t>H+ + Decanoyl-ACP + Malonyl-acyl-carrierprotein- &lt;=&gt; CO2 + 3-oxododecanoyl-acp + ACP</t>
  </si>
  <si>
    <t>Decanoyl-[acyl-carrier protein]:malonyl-[acyl-carrier-protein]</t>
  </si>
  <si>
    <t>H+ + Malonyl-acyl-carrierprotein- + Acetyl-ACP &lt;=&gt; CO2 + Acetoacetyl-ACP + ACP</t>
  </si>
  <si>
    <t>Acyl-[acyl-carrier-protein]:malonyl-[acyl-carrier-protein]</t>
  </si>
  <si>
    <t>H+ + Butyryl-ACP + Malonyl-acyl-carrierprotein- &lt;=&gt; CO2 + 3-Oxohexanoyl-[acp] + ACP</t>
  </si>
  <si>
    <t>butyryl-[acyl-carrier protein]:malonyl-[acyl-carrier-protein]</t>
  </si>
  <si>
    <t>H+ + Dodecanoyl-ACP + Malonyl-acyl-carrierprotein- &lt;=&gt; CO2 + 3-oxotetradecanoyl-acp + ACP</t>
  </si>
  <si>
    <t>dodecanoyl-[acyl-carrier-protein]:malonyl-[acyl-carrier-protein]</t>
  </si>
  <si>
    <t>H+ + Myristoyl-ACP + Malonyl-acyl-carrierprotein- &lt;=&gt; CO2 + 3-oxohexadecanoyl-acp + ACP</t>
  </si>
  <si>
    <t>Tetradecanoyl-[acyl-carrier protein]:malonyl-[acyl-carrier-protein]</t>
  </si>
  <si>
    <t>H+ + Octanoyl-ACP + Malonyl-acyl-carrierprotein- &lt;=&gt; CO2 + 3-oxodecanoyl-acp + ACP</t>
  </si>
  <si>
    <t>Octanoyl-[acyl-carrier protein]:malonyl-[acyl-carrier-protein]</t>
  </si>
  <si>
    <t>fatty acid elongation -- saturated</t>
  </si>
  <si>
    <t>Acetyl-CoA + H+ + Malonyl-acyl-carrierprotein- &lt;=&gt; CoA + CO2 + Acetoacetyl-ACP</t>
  </si>
  <si>
    <t>beta-ketoacyl-ACP synthase (2)</t>
  </si>
  <si>
    <t>Acetyl-CoA + ACP &lt;=&gt; CoA + Acetyl-ACP</t>
  </si>
  <si>
    <t>acetyl-CoA:[acyl-carrier-protein] S-acetyltransferase</t>
  </si>
  <si>
    <t>Malonyl-CoA + ACP &lt;=&gt; CoA + Malonyl-acyl-carrierprotein-</t>
  </si>
  <si>
    <t>malonyl-ACP:[acyl-carrier-protein] transferase</t>
  </si>
  <si>
    <t>Acetyl-CoA + Carboxybiotin-carboxyl-carrier protein &lt;=&gt; Malonyl-CoA + Holo-[carboxylase]</t>
  </si>
  <si>
    <t>Acetyl-CoA:carbon-dioxide ligase (ADP-forming)</t>
  </si>
  <si>
    <t>ATP + Acetyl-CoA + HCO3- &lt;=&gt; ADP + Phosphate + H+ + Malonyl-CoA</t>
  </si>
  <si>
    <t>CoA + apo-ACP &lt;=&gt; PAP + ACP</t>
  </si>
  <si>
    <t>CoA:apo-[acyl-carrier-protein] pantetheinephosphotransferase</t>
  </si>
  <si>
    <t>H2O + ACP &lt;=&gt; Phosphopantetheine + apo-ACP</t>
  </si>
  <si>
    <t>[Acyl-carrier-protein] 4'-pantetheine-phosphohydrolase</t>
  </si>
  <si>
    <t>fatty acid biosynthesis initiation I</t>
  </si>
  <si>
    <t>Fatty acid biosynthesis</t>
  </si>
  <si>
    <t>UTP + N-Acetyl-D-glucosamine1-phosphate &lt;=&gt; PPi + UDP-N-acetylglucosamine</t>
  </si>
  <si>
    <t>UTP:N-acetyl-alpha-D-glucosamine-1-phosphate uridylyltransferase</t>
  </si>
  <si>
    <t>Acetyl-CoA + D-Glucosamine1-phosphate &lt;=&gt; CoA + H+ + N-Acetyl-D-glucosamine1-phosphate</t>
  </si>
  <si>
    <t>Acetyl-CoA:D-glucosamine-1-phosphate N-acetyltransferase</t>
  </si>
  <si>
    <t>D-Glucosamine1-phosphate &lt;=&gt; D-Glucosamine phosphate</t>
  </si>
  <si>
    <t>D-Glucosamine 1-phosphate 1,6-phosphomutase</t>
  </si>
  <si>
    <t>L-Glutamine + Neuberg ester &lt;=&gt; GLU + D-Glucosamine phosphate</t>
  </si>
  <si>
    <t>L-Glutamine:D-fructose-6-phosphate aminotransferase (hexose</t>
  </si>
  <si>
    <t>UDP-N-acetyl-D-glucosamine biosynthesis I</t>
  </si>
  <si>
    <t>GLU + 4-methylthio 2-oxobutyrate &lt;=&gt; 2-Oxoglutarate + Methionine</t>
  </si>
  <si>
    <t>2-keto-4-methylthiobutyrate transamination</t>
  </si>
  <si>
    <t>O2 + 1,2-dihydroxy-3-keto-5-methylthiopentene &lt;=&gt; FORM + H+ + 4-methylthio 2-oxobutyrate</t>
  </si>
  <si>
    <t>1,2-dihydroxy-5-(methylthio)pent-1-en-3-one:oxygen oxidoreductase</t>
  </si>
  <si>
    <t>H2O + 2-Hydroxy-3-keto-5-methylthiopentenyl-1-phosphate &lt;=&gt; Phosphate + H+ + 1,2-dihydroxy-3-keto-5-methylthiopentene</t>
  </si>
  <si>
    <t>2-hydroxy-3-keto-5-methylthiopentenyl-1-phosphate phophatase</t>
  </si>
  <si>
    <t>2,3-diketo5-methylthio-1-phosphopentane &lt;=&gt; H+ + 2-Hydroxy-3-keto-5-methylthiopentenyl-1-phosphate</t>
  </si>
  <si>
    <t>2,3-diketo-5-methylthiopentyl-1-phosphate enolase</t>
  </si>
  <si>
    <t>methylthioribulose-1-phosphate &lt;=&gt; H2O + 2,3-diketo5-methylthio-1-phosphopentane</t>
  </si>
  <si>
    <t>S-Methyl-5-thio-D-ribulose-1-phosphate hydro-lyase</t>
  </si>
  <si>
    <t>methylthioribose-1-phosphate &lt;=&gt; methylthioribulose-1-phosphate</t>
  </si>
  <si>
    <t>5-Methylthio-5-deoxy-D-ribose-1-phosphate ketol-isomerase</t>
  </si>
  <si>
    <r>
      <t xml:space="preserve">Phosphate + H+ + MTA &lt;=&gt; </t>
    </r>
    <r>
      <rPr>
        <sz val="12"/>
        <color theme="1"/>
        <rFont val="Calibri"/>
        <family val="2"/>
        <scheme val="minor"/>
      </rPr>
      <t>Adenine + methylthioribose-1-phosphate</t>
    </r>
  </si>
  <si>
    <t>5'-Methylthioadenosine:orthophosphate</t>
  </si>
  <si>
    <t>MTA cycle - missing, but needed to recycle MTA</t>
  </si>
  <si>
    <t>S-methyl-5'-thioadenosine degradation II</t>
  </si>
  <si>
    <r>
      <t>PUTR + S-Adenosylmethioninamine &lt;=&gt; H+ +</t>
    </r>
    <r>
      <rPr>
        <sz val="12"/>
        <color theme="1"/>
        <rFont val="Calibri"/>
        <family val="2"/>
        <scheme val="minor"/>
      </rPr>
      <t xml:space="preserve"> MTA + Spermidine</t>
    </r>
  </si>
  <si>
    <t>S-Adenosylmethioninamine:putrescine 3-aminopropyltransferase</t>
  </si>
  <si>
    <t>SAM + H+ &lt;=&gt; CO2 + S-Adenosylmethioninamine</t>
  </si>
  <si>
    <t>S-Adenosyl-L-methionine carboxy-lyase</t>
  </si>
  <si>
    <t>spermidine biosynthesis I</t>
  </si>
  <si>
    <t>H2O + Agmatine &lt;=&gt; Urea + PUTR</t>
  </si>
  <si>
    <t>Agmatine amidinohydrolase</t>
  </si>
  <si>
    <t>Arginine + H+ &lt;=&gt; CO2 + Agmatine</t>
  </si>
  <si>
    <t>L-Arginine carboxy-lyase</t>
  </si>
  <si>
    <t>putrescine biosynthesis I</t>
  </si>
  <si>
    <t>Polyamine-Biosynthesis</t>
  </si>
  <si>
    <t>PPi + GMP &lt;=&gt; PRPP + GNN</t>
  </si>
  <si>
    <t>GMP:pyrophosphate phosphoribosyltransferase</t>
  </si>
  <si>
    <t>Phosphate + H+ + Guanosine &lt;=&gt; GNN + Ribose 1-phosphate</t>
  </si>
  <si>
    <t>guanosine:orthophosphate ribosyltransferase</t>
  </si>
  <si>
    <t>guanine and guanosine salvage</t>
  </si>
  <si>
    <t>PPi + AMP &lt;=&gt; PRPP + Adenine</t>
  </si>
  <si>
    <t>AMP:pyrophosphate phosphoribosyltransferase</t>
  </si>
  <si>
    <t>Phosphate + H+ + Adenosine &lt;=&gt; Adenine + Ribose 1-phosphate</t>
  </si>
  <si>
    <t>Adenosine:orthophosphate ribosyltransferase</t>
  </si>
  <si>
    <t>adenine and adenosine salvage I</t>
  </si>
  <si>
    <t>ATP + dADP &lt;=&gt; ADP + dATP</t>
  </si>
  <si>
    <t>ATP:nucleoside-diphosphate phosphatransferase</t>
  </si>
  <si>
    <t>ADP + trdrd &lt;=&gt; H2O + dADP + trdox</t>
  </si>
  <si>
    <t>Ribonucleotide reductase: ADP</t>
  </si>
  <si>
    <t>ADP + Phosphate + 4 H+[e] &lt;=&gt; H2O + ATP + 3 H+</t>
  </si>
  <si>
    <t>ATP synthase (four protons for one ATP)</t>
  </si>
  <si>
    <t>ATP + AMP &lt;=&gt; 2 ADP</t>
  </si>
  <si>
    <t>ATP:AMP phosphotransferase</t>
  </si>
  <si>
    <t>Adenylosuccinate &lt;=&gt; AMP + Fumarate</t>
  </si>
  <si>
    <t>N6-(1,2-Dicarboxyethyl)AMP AMP-lyase</t>
  </si>
  <si>
    <t>GTP + Aspartate + IMP &lt;=&gt; Phosphate + GDP + 2 H+ + Adenylosuccinate</t>
  </si>
  <si>
    <t>IMP:L-aspartate ligase (GDP-forming)</t>
  </si>
  <si>
    <t>superpathway of adenosine nucleotides de novo biosynthesis I</t>
  </si>
  <si>
    <t>ATP + dGDP &lt;=&gt; ADP + dGTP</t>
  </si>
  <si>
    <t>GDP + trdrd &lt;=&gt; H2O + dGDP + trdox</t>
  </si>
  <si>
    <t>Ribonucleotide reductase: GDP</t>
  </si>
  <si>
    <t>ATP + GDP &lt;=&gt; ADP + GTP</t>
  </si>
  <si>
    <t>ATP + GMP &lt;=&gt; ADP + GDP</t>
  </si>
  <si>
    <t>ATP:(d)GMP phosphotransferase</t>
  </si>
  <si>
    <t>H2O + ATP + L-Glutamine + XMP &lt;=&gt; PPi + AMP + GLU + H+ + GMP</t>
  </si>
  <si>
    <t>Xanthosine-5'-phosphate:L-glutamine amido-ligase (AMP-forming)</t>
  </si>
  <si>
    <t>H2O + NAD + IMP &lt;=&gt; NADH + H+ + XMP</t>
  </si>
  <si>
    <t>IMP:NAD+ oxidoreductase</t>
  </si>
  <si>
    <t>superpathway of guanosine nucleotides de novo biosynthesis I</t>
  </si>
  <si>
    <t>H2O + IMP &lt;=&gt; FAICAR</t>
  </si>
  <si>
    <t>IMP 1,2-hydrolase (decyclizing)</t>
  </si>
  <si>
    <t>10-Formyl-THF + AICAR &lt;=&gt; THF + FAICAR</t>
  </si>
  <si>
    <t>10-Formyltetrahydrofolate:5'-phosphoribosyl-5-amino-4-</t>
  </si>
  <si>
    <t>SAICAR &lt;=&gt; Fumarate + AICAR</t>
  </si>
  <si>
    <t>1-(5'-Phosphoribosyl)-5-amino-4-(N-succinocarboxamide)-imidazole</t>
  </si>
  <si>
    <t>ATP + Aspartate + 5'-Phosphoribosyl-4-carboxy-5-aminoimidazole &lt;=&gt; ADP + Phosphate + 2 H+ + SAICAR</t>
  </si>
  <si>
    <t>1-(5-Phosphoribosyl)-5-amino-4-carboxyimidazole:L-aspartate ligase</t>
  </si>
  <si>
    <t>H+ + 5-phosphoribosyl-5-carboxyaminoimidazole &lt;=&gt; 5'-Phosphoribosyl-4-carboxy-5-aminoimidazole</t>
  </si>
  <si>
    <t>5-carboxyamino-1-(5-phospho-D-ribosyl)imidazole carboxymutase</t>
  </si>
  <si>
    <t>ATP + HCO3- + AIR &lt;=&gt; ADP + Phosphate + 2 H+ + 5-phosphoribosyl-5-carboxyaminoimidazole</t>
  </si>
  <si>
    <t>5-amino-1-(5-phospho-D-ribosyl)imidazole:carbon-dioxide ligase</t>
  </si>
  <si>
    <t>inosine-5'-phosphate biosynthesis I</t>
  </si>
  <si>
    <t>ATP + 5'-Phosphoribosylformylglycinamidine &lt;=&gt; ADP + Phosphate + H+ + AIR</t>
  </si>
  <si>
    <t>2-(Formamido)-N1-(5-phosphoribosyl)acetamidine cyclo-ligase</t>
  </si>
  <si>
    <t>H2O + ATP + L-Glutamine + N-Formyl-GAR &lt;=&gt; ADP + Phosphate + GLU + H+ + 5'-Phosphoribosylformylglycinamidine</t>
  </si>
  <si>
    <t>5'-Phosphoribosylformylglycinamide:L-glutamine amido-ligase</t>
  </si>
  <si>
    <t>ATP + Gly + 5-Phosphoribosylamine &lt;=&gt; ADP + Phosphate + H+ + GAR</t>
  </si>
  <si>
    <t>5-Phospho-D-ribosylamine:glycine ligase (ADP-forming)</t>
  </si>
  <si>
    <t>PPi + GLU + 5-Phosphoribosylamine &lt;=&gt; H2O + L-Glutamine + PRPP</t>
  </si>
  <si>
    <t>5-Phosphoribosylamine:pyrophosphate phosphoribosyltransferase</t>
  </si>
  <si>
    <t>5-aminoimidazole ribonucleotide biosynthesis I</t>
  </si>
  <si>
    <t>ATP + dTDP &lt;=&gt; ADP + TTP</t>
  </si>
  <si>
    <t>ATP + dTMP &lt;=&gt; ADP + dTDP</t>
  </si>
  <si>
    <t>ATP:dTMP phosphotransferase</t>
  </si>
  <si>
    <r>
      <t xml:space="preserve">5,10-Methylene-THF + dUMP &lt;=&gt; dTMP + </t>
    </r>
    <r>
      <rPr>
        <sz val="12"/>
        <color theme="1"/>
        <rFont val="Calibri"/>
        <family val="2"/>
        <scheme val="minor"/>
      </rPr>
      <t>Dihydrofolate</t>
    </r>
  </si>
  <si>
    <t>5,10-Methylenetetrahydrofolate:dUMP C-methyltransferase</t>
  </si>
  <si>
    <t>H2O + dUTP &lt;=&gt; PPi + dUMP</t>
  </si>
  <si>
    <t>dUTP nucleotidohydrolase</t>
  </si>
  <si>
    <t>ATP + dUDP &lt;=&gt; ADP + dUTP</t>
  </si>
  <si>
    <t>H2O + dUDP + trdox &lt;=&gt; UDP + trdrd</t>
  </si>
  <si>
    <t>2'-Deoxyuridine 5'-diphosphate:oxidized-thioredoxin</t>
  </si>
  <si>
    <t xml:space="preserve">dTTP </t>
  </si>
  <si>
    <t>ATP + dCDP &lt;=&gt; ADP + dCTP</t>
  </si>
  <si>
    <t>H2O + dCDP + trdox &lt;=&gt; CDP + trdrd</t>
  </si>
  <si>
    <t>2'-Deoxycytidine diphosphate:oxidized-thioredoxin 2'-oxidoreductase</t>
  </si>
  <si>
    <t>H2O + CTP &lt;=&gt; Phosphate + H+ + CDP</t>
  </si>
  <si>
    <t>CTP diphosphohydrolase</t>
  </si>
  <si>
    <t>pyrimidine deoxyribonucleotides de novo biosynthesis I</t>
  </si>
  <si>
    <t>ATP + CDP &lt;=&gt; ADP + CTP</t>
  </si>
  <si>
    <t>ATP + CMP &lt;=&gt; ADP + CDP</t>
  </si>
  <si>
    <t>ATP:CMP phosphotransferase</t>
  </si>
  <si>
    <t>CMP phosphorylation</t>
  </si>
  <si>
    <t>H2O + ATP + L-Glutamine + UTP &lt;=&gt; ADP + Phosphate + GLU + CTP + 2 H+</t>
  </si>
  <si>
    <t>UTP:ammonia ligase(ADP-forming)</t>
  </si>
  <si>
    <t>ATP + UDP &lt;=&gt; ADP + UTP</t>
  </si>
  <si>
    <t>ATP + UMP &lt;=&gt; ADP + UDP</t>
  </si>
  <si>
    <t>ATP:nucleoside-phosphate phosphotransferase</t>
  </si>
  <si>
    <t>UTP and CTP de novo biosynthesis</t>
  </si>
  <si>
    <t>H+ + Orotidylic acid &lt;=&gt; CO2 + UMP</t>
  </si>
  <si>
    <t>Orotidine-5'-phosphate carboxy-lyase</t>
  </si>
  <si>
    <t>PPi + Orotidylic acid &lt;=&gt; PRPP + Orotate</t>
  </si>
  <si>
    <t>Orotidine-5'-phosphate:pyrophosphate phosphoribosyltransferase</t>
  </si>
  <si>
    <t>L-Dihydroorotate + Ubiquinone-8 &lt;=&gt; Orotate + Ubiquinol-8</t>
  </si>
  <si>
    <t>dihydoorotic acid dehydrogenase (quinone8)</t>
  </si>
  <si>
    <t>H2O + L-Dihydroorotate &lt;=&gt; H+ + N-Carbamoyl-L-aspartate</t>
  </si>
  <si>
    <t>(S)-Dihydroorotate amidohydrolase</t>
  </si>
  <si>
    <t>Aspartate + Carbamoylphosphate &lt;=&gt; Phosphate + 2 H+ + N-Carbamoyl-L-aspartate</t>
  </si>
  <si>
    <t>Carbamoyl-phosphate:L-aspartate carbamoyltransferase</t>
  </si>
  <si>
    <t>H2O + 2 ATP + L-Glutamine + HCO3- &lt;=&gt; 2 ADP + Phosphate + GLU + H+ + Carbamoylphosphate</t>
  </si>
  <si>
    <t>Carbon-dioxide:L-glutamine amido-ligase (ADP-forming,</t>
  </si>
  <si>
    <t>UMP biosynthesis</t>
  </si>
  <si>
    <t>Nucleotide metabolism</t>
  </si>
  <si>
    <t>NAD + Prephenate &lt;=&gt; NADH + CO2 + 4-Hydroxyphenylpyruvate</t>
  </si>
  <si>
    <t>Prephenate:NAD+ oxidoreductase(decarboxylating)</t>
  </si>
  <si>
    <t>Chorismate &lt;=&gt; Prephenate</t>
  </si>
  <si>
    <t>Chorismate pyruvatemutase</t>
  </si>
  <si>
    <t>Tyrosine biosynthesis I</t>
  </si>
  <si>
    <t>H2O + Cystathionine &lt;=&gt; NH3 + Pyruvate + L-Homocysteine</t>
  </si>
  <si>
    <t>Cystathionine L-homocysteine-lyase (deaminating)</t>
  </si>
  <si>
    <t>Succinate + H+ + Cystathionine &lt;=&gt; L-Cysteine + O-Succinyl-L-homoserine</t>
  </si>
  <si>
    <t>O-Succinyl-L-homoserine succinate-lyase (adding cysteine)</t>
  </si>
  <si>
    <t>Succinyl-CoA + L-Homoserine &lt;=&gt; CoA + O-Succinyl-L-homoserine</t>
  </si>
  <si>
    <t>Succinyl-CoA:L-homoserine O-succinyltransferase</t>
  </si>
  <si>
    <t>Methionine biosynthesis I</t>
  </si>
  <si>
    <t>2-Oxobutyrate + 2-Hydroxyethyl-ThPP &lt;=&gt; TPP + 2-Aceto-2-hydroxybutanoate</t>
  </si>
  <si>
    <t>(S)-2-Aceto-2-hydroxybutanoate pyruvate-lyase (carboxylating)</t>
  </si>
  <si>
    <t>TPN + 2,3-Dihydroxy-isovalerate &lt;=&gt; TPNH + H+ + 2-Oxo-3-hydroxyisovalerate</t>
  </si>
  <si>
    <t>(R)-2,3-Dihydroxy-3-methylbutanoate:NADP+ oxidoreductase</t>
  </si>
  <si>
    <t>ALCTT &lt;=&gt; 2-Oxo-3-hydroxyisovalerate</t>
  </si>
  <si>
    <t>2-Acetolactate methylmutase</t>
  </si>
  <si>
    <t>TPN + 2,3-Dihydroxy-3-methylvalerate &lt;=&gt; TPNH + H+ + (R)-3-Hydroxy-3-methyl-2-oxopentanoate</t>
  </si>
  <si>
    <t>(R)-2,3-Dihydroxy-3-methylpentanoate:NADP+ oxidoreductase</t>
  </si>
  <si>
    <t>2-Aceto-2-hydroxybutanoate &lt;=&gt; (R)-3-Hydroxy-3-methyl-2-oxopentanoate</t>
  </si>
  <si>
    <t>(S)-2-Aceto-2-hydroxybutanoate:NADP+ oxidoreductase (isomerizing)</t>
  </si>
  <si>
    <t>2,3-Dihydroxy-isovalerate &lt;=&gt; H2O + 3MOB</t>
  </si>
  <si>
    <t>2,3-Dihydroxy-3-methylbutanoate hydro-lyase</t>
  </si>
  <si>
    <t>TPNH + H+ + ALCTT &lt;=&gt; TPN + 2,3-Dihydroxy-isovalerate</t>
  </si>
  <si>
    <t>2,3-Dihydroxy-3-methylbutanoate:NADP+ oxidoreductase (isomerizing)</t>
  </si>
  <si>
    <t>CO2 + ALCTT &lt;=&gt; 2 Pyruvate + H+</t>
  </si>
  <si>
    <t>2-Acetolactate pyruvate-lyase (carboxylating)</t>
  </si>
  <si>
    <t>valine biosynthesis</t>
  </si>
  <si>
    <t>Serine + indol &lt;=&gt; H2O + Tryptophan</t>
  </si>
  <si>
    <t>L-Serine hydro-lyase (adding indoleglycerol-phosphate)</t>
  </si>
  <si>
    <t>Indoleglycerol phosphate &lt;=&gt; Glyceraldehyde3-phosphate + indol</t>
  </si>
  <si>
    <t>(1S,2R)-1-C-(indol-3-yl)glycerol 3-phosphate</t>
  </si>
  <si>
    <t>H+ + 1-(2-carboxyphenylamino)-1-deoxyribulose 5-phosphate &lt;=&gt; H2O + CO2 + Indoleglycerol phosphate</t>
  </si>
  <si>
    <t>1-(2-Carboxyphenylamino)-1-deoxy-D-ribulose-5-phosphate</t>
  </si>
  <si>
    <t>N-5-phosphoribosyl-anthranilate &lt;=&gt; 1-(2-carboxyphenylamino)-1-deoxyribulose 5-phosphate</t>
  </si>
  <si>
    <t>N-(5-Phospho-beta-D-ribosyl)anthranilate ketol-isomerase</t>
  </si>
  <si>
    <t>PPi + N-5-phosphoribosyl-anthranilate &lt;=&gt; Vitamin L1 + PRPP</t>
  </si>
  <si>
    <t>N-(5-Phospho-D-ribosyl)anthranilate:pyrophosphate</t>
  </si>
  <si>
    <t>L-Glutamine + Chorismate &lt;=&gt; Pyruvate + GLU + H+ + Vitamin L1</t>
  </si>
  <si>
    <t>Chorismate pyruvate-lyase (amino-accepting)</t>
  </si>
  <si>
    <t>tryptophan biosynthesis</t>
  </si>
  <si>
    <t>H2O + phosphoserine &lt;=&gt; Phosphate + Serine + H+</t>
  </si>
  <si>
    <t>L-O-Phosphoserine phosphohydrolase</t>
  </si>
  <si>
    <t>2-Oxoglutarate + phosphoserine &lt;=&gt; GLU + 3-Phosphonooxypyruvate</t>
  </si>
  <si>
    <t>3-Phosphoserine:2-oxoglutarate aminotransferase</t>
  </si>
  <si>
    <t>NAD + 3-Phosphoglycerate &lt;=&gt; NADH + H+ + 3-Phosphonooxypyruvate</t>
  </si>
  <si>
    <t>3-Phospho-D-glycerate:NAD+ 2-oxidoreductase</t>
  </si>
  <si>
    <t>serine biosynthesis</t>
  </si>
  <si>
    <t>H+ + meso-2,6-Diaminopimelate &lt;=&gt; CO2 + Lysine</t>
  </si>
  <si>
    <t>meso-2,6-Diaminoheptanedioate carboxy-lyase</t>
  </si>
  <si>
    <t>LL-2,6-Diaminopimelate &lt;=&gt; meso-2,6-Diaminopimelate</t>
  </si>
  <si>
    <t>LL-2,6-Diaminoheptanedioate 2-epimerase</t>
  </si>
  <si>
    <t>2-Oxoglutarate + LL-2,6-Diaminopimelate &lt;=&gt; H2O + GLU + H+ + tetrahydrodipicolinate</t>
  </si>
  <si>
    <t>LL-2,6-diaminoheptanedioate:2-oxoglutarate aminotransferase</t>
  </si>
  <si>
    <t>TPN + tetrahydrodipicolinate &lt;=&gt; TPNH + H+ + Dihydrodipicolinate</t>
  </si>
  <si>
    <t>2,3,4,5-Tetrahydrodipicolinate:NADP+ oxidoreductase</t>
  </si>
  <si>
    <t>Pyruvate + L-Aspartic 4-semialdehyde &lt;=&gt; 2 H2O + H+ + Dihydrodipicolinate</t>
  </si>
  <si>
    <t>L-Aspartate-4-semialdehyde hydro-lyase (adding pyruvate and</t>
  </si>
  <si>
    <t>TPN + Phosphate + L-Aspartic 4-semialdehyde &lt;=&gt; TPNH + 4-Phospho-L-aspartate</t>
  </si>
  <si>
    <t>L-Aspartate-4-semialdehyde:NADP+ oxidoreductase (phosphorylating)</t>
  </si>
  <si>
    <t>ATP + Aspartate + H+ &lt;=&gt; ADP + 4-Phospho-L-aspartate</t>
  </si>
  <si>
    <t>ATP:L-aspartate 4-phosphotransferase</t>
  </si>
  <si>
    <t>lysine biosynthesis VI (from aspartate)</t>
  </si>
  <si>
    <t>TPN + L-Proline &lt;=&gt; TPNH + H+ + 1-Pyrroline-5-carboxylate</t>
  </si>
  <si>
    <t>L-Proline:NADP+ 5-oxidoreductase</t>
  </si>
  <si>
    <t>L-Glutamate5-semialdehyde &lt;=&gt; H2O + H+ + 1-Pyrroline-5-carboxylate</t>
  </si>
  <si>
    <t>L-glutamate 5-semialdehyde dehydratase (spontaneous)</t>
  </si>
  <si>
    <t>TPN + Phosphate + L-Glutamate5-semialdehyde &lt;=&gt; TPNH + L-Glutamyl 5-phosphate</t>
  </si>
  <si>
    <t>L-Glutamate-5-semialdehyde:NADP+ 5-oxidoreductase (phosphorylationg)</t>
  </si>
  <si>
    <t>ATP + GLU + H+ &lt;=&gt; ADP + L-Glutamyl 5-phosphate</t>
  </si>
  <si>
    <t>ATP:L-glutamate 5-phosphotransferase</t>
  </si>
  <si>
    <t>proline biosynthesis I (from glutamate)</t>
  </si>
  <si>
    <t>DAHP &lt;=&gt; Phosphate + H+ + 3-Dehydroquinate</t>
  </si>
  <si>
    <t>2-Dehydro-3-deoxy-D-arabino-heptonate 7-phosphate phosphate-lyase</t>
  </si>
  <si>
    <t>H2O + PEP + D-Erythrose4-phosphate &lt;=&gt; Phosphate + H+ + DAHP</t>
  </si>
  <si>
    <t>Phosphoenolpyruvate:D-erythrose-4-phosphate</t>
  </si>
  <si>
    <t>3-dehydroquinate biosynthesis I (from ox-PPP)</t>
  </si>
  <si>
    <t>O5-(1-Carboxyvinyl)-3-phosphoshikimate &lt;=&gt; Phosphate + H+ + Chorismate</t>
  </si>
  <si>
    <t>5-O-(1-Carboxyvinyl)-3-phosphoshikimate phosphate-lyase</t>
  </si>
  <si>
    <t>PEP + 3-phosphoshikimate &lt;=&gt; Phosphate + H+ + O5-(1-Carboxyvinyl)-3-phosphoshikimate</t>
  </si>
  <si>
    <t>Phosphoenolpyruvate:3-phosphoshikimate</t>
  </si>
  <si>
    <t>ATP + Shikimate &lt;=&gt; ADP + 3-phosphoshikimate</t>
  </si>
  <si>
    <t>ATP:shikimate 3-phosphotransferase</t>
  </si>
  <si>
    <t>TPN + Shikimate &lt;=&gt; TPNH + H+ + 3-Dehydroshikimate</t>
  </si>
  <si>
    <t>Shikimate:NADP+ 5-oxidoreductase</t>
  </si>
  <si>
    <t>3-Dehydroquinate &lt;=&gt; H2O + 3-Dehydroshikimate</t>
  </si>
  <si>
    <t>3-Dehydroquinate hydro-lyase</t>
  </si>
  <si>
    <t>chorismate biosynthesis from 3-dehydroquinate</t>
  </si>
  <si>
    <t>2-Oxoglutarate + L-Phenylalanine &lt;=&gt; GLU + Phenylpyruvate</t>
  </si>
  <si>
    <t>L-Phenylalanine:2-oxoglutarate aminotransferase</t>
  </si>
  <si>
    <t>H+ + Prephenate &lt;=&gt; H2O + CO2 + Phenylpyruvate</t>
  </si>
  <si>
    <t>Prephenate hydro-lyase (decarboxylating)</t>
  </si>
  <si>
    <t>phenylalanine biosynthesis I (from chorismate)</t>
  </si>
  <si>
    <t>CO2 + 4MOP &lt;=&gt; H+ + 2-isopropyl-3-oxosuccinate</t>
  </si>
  <si>
    <t>2-Oxo-4-methyl-3-carboxypentanoate decarboxylation</t>
  </si>
  <si>
    <t>NAD + 3-Isopropylmalate &lt;=&gt; NADH + H+ + 2-isopropyl-3-oxosuccinate</t>
  </si>
  <si>
    <t>3-Isopropylmalate:NAD+ oxidoreductase</t>
  </si>
  <si>
    <t>3-Isopropylmalate &lt;=&gt; H2O + 2-Isopropylmaleate</t>
  </si>
  <si>
    <t>3-Isopropylmalate hydro-lyase</t>
  </si>
  <si>
    <t>2-Isopropylmalate &lt;=&gt; H2O + 2-Isopropylmaleate</t>
  </si>
  <si>
    <t>2-Isopropylmalate hydro-lyase</t>
  </si>
  <si>
    <t>CoA + H+ + 2-Isopropylmalate &lt;=&gt; H2O + Acetyl-CoA + 3MOB</t>
  </si>
  <si>
    <t>3-Carboxy-3-hydroxy-4-methylpentanoate 3-methyl-2-oxobutanoate-lyase</t>
  </si>
  <si>
    <t>leucine biosynthesis (from valine biosynthesis)</t>
  </si>
  <si>
    <t>2-Oxoglutarate + L-Isoleucine &lt;=&gt; GLU + 3MOP</t>
  </si>
  <si>
    <t>L-Isoleucine:2-oxoglutarate aminotransferase</t>
  </si>
  <si>
    <t>2,3-Dihydroxy-3-methylvalerate &lt;=&gt; H2O + 3MOP</t>
  </si>
  <si>
    <t>(R)-2,3-Dihydroxy-3-methylpentanoate hydro-lyase</t>
  </si>
  <si>
    <t>TPNH + H+ + 2-Aceto-2-hydroxybutanoate &lt;=&gt; TPN + 2,3-Dihydroxy-3-methylvalerate</t>
  </si>
  <si>
    <t>ketol-acid reductoisomerase (2-Acetolactate)</t>
  </si>
  <si>
    <t>threonine &lt;=&gt; NH3 + 2-Oxobutyrate</t>
  </si>
  <si>
    <t>L-threonine ammonia-lyase</t>
  </si>
  <si>
    <t>isoleucine biosynthesis I (from threonine)</t>
  </si>
  <si>
    <t>TPN + L-Homoserine &lt;=&gt; TPNH + H+ + L-Aspartic 4-semialdehyde</t>
  </si>
  <si>
    <t>L-Homoserine:NADP+ oxidoreductase</t>
  </si>
  <si>
    <t>homoserine biosynthesis</t>
  </si>
  <si>
    <t>H2O + O-Phospho-L-homoserine &lt;=&gt; Phosphate + H+ + threonine</t>
  </si>
  <si>
    <t>O-Phospho-L-homoserine phospho-lyase (adding water)</t>
  </si>
  <si>
    <t>ATP + L-Homoserine &lt;=&gt; ADP + O-Phospho-L-homoserine</t>
  </si>
  <si>
    <t>ATP:L-homoserine O-phosphotransferase</t>
  </si>
  <si>
    <t>threonine biosynthesis from homoserine</t>
  </si>
  <si>
    <t>ATP + Ribose 5-phosphate &lt;=&gt; AMP + PRPP</t>
  </si>
  <si>
    <t>ATP:D-ribose-5-phosphate pyrophosphotransferase</t>
  </si>
  <si>
    <t>PRPP biosynthesis I</t>
  </si>
  <si>
    <t>H2O + 2 NAD + L-Histidinol &lt;=&gt; 2 NADH + 3 H+ + L-Histidine</t>
  </si>
  <si>
    <t>L-Histidinol:NAD+ oxidoreductase</t>
  </si>
  <si>
    <t>H2O + L-Histidinol phosphate &lt;=&gt; Phosphate + H+ + L-Histidinol</t>
  </si>
  <si>
    <t>L-Histidinol-phosphate phosphohydrolase</t>
  </si>
  <si>
    <t>2-Oxoglutarate + L-Histidinol phosphate &lt;=&gt; GLU + Imidazole-acetol phosphate</t>
  </si>
  <si>
    <t>5-Amino-2-oxopentanoate:2-oxoglutarate aminotransferase</t>
  </si>
  <si>
    <t>D-erythro-imidazol-glycerol-phosphate &lt;=&gt; H2O + Imidazole-acetol phosphate</t>
  </si>
  <si>
    <t>D-erythro-1-(Imidazol-4-yl)glycerol 3-phosphate hydro-lyase</t>
  </si>
  <si>
    <t>GLU + H+ + D-erythro-imidazol-glycerol-phosphate + AICAR &lt;=&gt; L-Glutamine + phosphoribulosylformimino-AICAR-phosphate</t>
  </si>
  <si>
    <t>Imidazole-glycerol-3-phosphate synthase</t>
  </si>
  <si>
    <t>phosphoribosylformiminoaicar-phosphate &lt;=&gt; phosphoribulosylformimino-AICAR-phosphate</t>
  </si>
  <si>
    <t>N-(5'-Phospho-D-ribosylformimino)-5-amino-1-</t>
  </si>
  <si>
    <t>H2O + Phosphoribosyl-AMP &lt;=&gt; phosphoribosylformiminoaicar-phosphate</t>
  </si>
  <si>
    <t>1-(5-phospho-D-ribosyl)-AMP 1,6-hydrolase</t>
  </si>
  <si>
    <t>H2O + Phosphoribosyl-ATP &lt;=&gt; PPi + Phosphoribosyl-AMP</t>
  </si>
  <si>
    <t>Phosphoribosyl-ATP pyrophosphohydrolase</t>
  </si>
  <si>
    <t>PPi + Phosphoribosyl-ATP &lt;=&gt; ATP + PRPP</t>
  </si>
  <si>
    <t>1-(5-Phospho-D-ribosyl)-ATP:pyrophosphate phosphoribosyl-transferase</t>
  </si>
  <si>
    <t>histidine biosynthesis</t>
  </si>
  <si>
    <t>threonine &lt;=&gt; Gly + AALD</t>
  </si>
  <si>
    <t>L-Threonine acetaldehyde-lyase</t>
  </si>
  <si>
    <t>glycine biosynthesis IV</t>
  </si>
  <si>
    <t>glycine biosynthesis I</t>
  </si>
  <si>
    <t>Glyoxylate + Serine &lt;=&gt; Gly + Hydroxypyruvate</t>
  </si>
  <si>
    <t>L-Serine:glyoxylate aminotransferase</t>
  </si>
  <si>
    <t>glycine biosynthesis III</t>
  </si>
  <si>
    <t>glutamate biosynthesis II</t>
  </si>
  <si>
    <t>TPN + 2 GLU &lt;=&gt; TPNH + 2-Oxoglutarate + L-Glutamine + H+</t>
  </si>
  <si>
    <t>L-Glutamate:NADP+ oxidoreductase (transaminating)</t>
  </si>
  <si>
    <t>glutamate biosynthesis I</t>
  </si>
  <si>
    <t>ATP + NH3 + GLU &lt;=&gt; ADP + Phosphate + L-Glutamine + H+</t>
  </si>
  <si>
    <t>L-Glutamate:ammonia ligase (ADP-forming)</t>
  </si>
  <si>
    <t>glutamine biosynthesis I</t>
  </si>
  <si>
    <t>H2S + O-Acetyl-L-serine &lt;=&gt; ACET + H+ + L-Cysteine</t>
  </si>
  <si>
    <t>O3-Acetyl-L-serine acetate-lyase (adding hydrogen sulfide)</t>
  </si>
  <si>
    <t>Acetyl-CoA + Serine &lt;=&gt; CoA + O-Acetyl-L-serine</t>
  </si>
  <si>
    <t>serine O-acetyltransferase</t>
  </si>
  <si>
    <t>cysteine biosynthesis I</t>
  </si>
  <si>
    <t>L-aspartate biosynthesis</t>
  </si>
  <si>
    <t>H2O + ATP + Aspartate + L-Glutamine &lt;=&gt; PPi + AMP + GLU + L-Asparagine</t>
  </si>
  <si>
    <t>L-aspartate:L-glutamine amido-ligase (AMP-forming)</t>
  </si>
  <si>
    <t>asparagine biosynthesis I</t>
  </si>
  <si>
    <t>Carbamoylphosphate + N-Acetylornithine &lt;=&gt; Phosphate + 2 H+ + N-Acetyl-L-citrulline</t>
  </si>
  <si>
    <t>carbamoyl-phosphate:N2-acetyl-L-ornithine carbamoyltransferase</t>
  </si>
  <si>
    <t>L-arginine biosynthesis III (via N-acetyl-L-citrulline) *this is the only pathway - diagnostic enzyme EC 2.1.3.9*</t>
  </si>
  <si>
    <t>L-Argininosuccinate &lt;=&gt; Arginine + Fumarate</t>
  </si>
  <si>
    <t>N-(L-Argininosuccinate) arginie-lyase</t>
  </si>
  <si>
    <t>ATP + Aspartate + Citrulline &lt;=&gt; PPi + AMP + L-Argininosuccinate</t>
  </si>
  <si>
    <t>L-Citrulline:L-aspartate ligase (AMP-forming)</t>
  </si>
  <si>
    <t>Ornithine + Carbamoylphosphate &lt;=&gt; Phosphate + 2 H+ + Citrulline</t>
  </si>
  <si>
    <t>Carbamoyl-phosphate:L-ornithine carbamoyltransferase</t>
  </si>
  <si>
    <t>H2O + N-Acetylornithine &lt;=&gt; ACET + Ornithine</t>
  </si>
  <si>
    <t>N2-Acetyl-L-ornithine amidohydrolase</t>
  </si>
  <si>
    <t>2-Oxoglutarate + N-Acetylornithine &lt;=&gt; GLU + 2-Acetamido-5-oxopentanoate</t>
  </si>
  <si>
    <t>N2-Acetyl-L-ornithine:2-oxoglutarate aminotransferase</t>
  </si>
  <si>
    <t>TPN + Phosphate + 2-Acetamido-5-oxopentanoate &lt;=&gt; TPNH + n-acetylglutamyl-phosphate</t>
  </si>
  <si>
    <t>N-Acetyl-L-glutamate-5-semialdehyde:NADP+ 5-oxidoreductase</t>
  </si>
  <si>
    <t>ATP + H+ + N-Acetyl-L-glutamate &lt;=&gt; ADP + n-acetylglutamyl-phosphate</t>
  </si>
  <si>
    <t>ATP:N-acetyl-L-glutamate 5-phosphotransferase</t>
  </si>
  <si>
    <t>Acetyl-CoA + GLU &lt;=&gt; CoA + H+ + N-Acetyl-L-glutamate</t>
  </si>
  <si>
    <t>Acetyl-CoA:L-glutamate N-acetyltransferase</t>
  </si>
  <si>
    <t>L-arginine biosynthesis I (via L-ornithine)</t>
  </si>
  <si>
    <t>ALA &lt;=&gt; D-Ala</t>
  </si>
  <si>
    <t>L-Alanine racemase</t>
  </si>
  <si>
    <t>Pyruvate + L-Valine &lt;=&gt; ALA + 3MOB</t>
  </si>
  <si>
    <t>L-Valine:pyruvate aminotransferase</t>
  </si>
  <si>
    <t>alanine biosynthesis I</t>
  </si>
  <si>
    <t>L-Cysteine + C15811 &lt;=&gt; ALA + C15812</t>
  </si>
  <si>
    <t>L-cysteine:[ThiI] sulfurtransferase</t>
  </si>
  <si>
    <t>alanine biosynthesis III **this is main pwy**</t>
  </si>
  <si>
    <t>Amino acid metabolism</t>
  </si>
  <si>
    <t>2 H2O2 &lt;=&gt; 2 H2O + O2</t>
  </si>
  <si>
    <t>hydrogen-peroxide:hydrogen-peroxide oxidoreductase</t>
  </si>
  <si>
    <t>2 O2- &lt;=&gt; O2 + H2O2</t>
  </si>
  <si>
    <t>Superoxide:superoxide oxidoreductase</t>
  </si>
  <si>
    <t>superoxide radicals degradation</t>
  </si>
  <si>
    <t>H2O + PPi &lt;=&gt; 2 Phosphate + 2 H+</t>
  </si>
  <si>
    <t>Pyrophosphate phosphohydrolase</t>
  </si>
  <si>
    <t>H2O + Triphosphate &lt;=&gt; Phosphate + PPi</t>
  </si>
  <si>
    <t>Triphosphate phosphohydrolase</t>
  </si>
  <si>
    <t>2 H2 + Ferricytochrome c3 &lt;=&gt; 4 H+ + Ferrocytochrome c3</t>
  </si>
  <si>
    <t>Hydrogen:ferricytochrome-c3 oxidoreductase</t>
  </si>
  <si>
    <t>2 H+ + H2 + Ubiquinone-8 &lt;=&gt; 2 H+[e] + Ubiquinol-8</t>
  </si>
  <si>
    <t>hydrogenase (ubiquinone-8: 2 protons)</t>
  </si>
  <si>
    <t>H2O + NAD + AALD &lt;=&gt; NADH + ACET + 2 H+</t>
  </si>
  <si>
    <t>Acetaldehyde:NAD+ oxidoreductase</t>
  </si>
  <si>
    <t>ATP + CoA + ACET + H+ &lt;=&gt; PPi + AMP + Acetyl-CoA</t>
  </si>
  <si>
    <t>Acetate:CoA ligase (AMP-forming)</t>
  </si>
  <si>
    <t>FORM + H+ &lt;=&gt; CO2 + H2</t>
  </si>
  <si>
    <t>Formate-hydrogen lyase</t>
  </si>
  <si>
    <t>NAD + FORM &lt;=&gt; NADH + CO2</t>
  </si>
  <si>
    <t>Formate:NAD+ oxidoreductase</t>
  </si>
  <si>
    <t>organic compound catabolism</t>
  </si>
  <si>
    <t>2 H+ + Carbamate &lt;=&gt; CO2 + NH3</t>
  </si>
  <si>
    <t>carbamate hydro-lyase</t>
  </si>
  <si>
    <t>H+ + HCO3- + Cyanate &lt;=&gt; CO2 + Carbamate</t>
  </si>
  <si>
    <t>Cyanate C-N-lyase</t>
  </si>
  <si>
    <t>cyanate degradation</t>
  </si>
  <si>
    <t>(3) H+[0] + (1) Nitrite[0] + (3) Ubiquinol-8[0] &lt;=&gt; (2) H2O[0] + (1) NH3[0] + (3) Ubiquinone-8[0] + (2) H+[1]</t>
  </si>
  <si>
    <t>ONR, octaheme nitrite reductase</t>
  </si>
  <si>
    <t>Reduced ferredoxin + 7 H+ + Ubiquinone-8 &lt;=&gt; Oxidized ferredoxin 5 H+[e] + Ubiquinol-8</t>
  </si>
  <si>
    <t>2M-type complex I, NuoL</t>
  </si>
  <si>
    <t xml:space="preserve"> 2 Reduced ferredoxin + NADP+ + H+ &lt;=&gt; 2 Oxidized ferredoxin + NADPH</t>
  </si>
  <si>
    <t>Ferredoxin:NADP+ oxidoreductase</t>
  </si>
  <si>
    <t>2 H2O + NH3 + 6 Oxidizedferredoxin &lt;=&gt; 8 H+ + Nitrite + 6 Reducedferredoxin</t>
  </si>
  <si>
    <t>Ammonia:ferredoxin oxidoreductase</t>
  </si>
  <si>
    <r>
      <rPr>
        <sz val="12"/>
        <color theme="1"/>
        <rFont val="Calibri (Body)"/>
      </rPr>
      <t xml:space="preserve">H+[e] </t>
    </r>
    <r>
      <rPr>
        <sz val="12"/>
        <color theme="1"/>
        <rFont val="Calibri"/>
        <family val="2"/>
        <scheme val="minor"/>
      </rPr>
      <t xml:space="preserve">+ Nitrate[e] &lt;=&gt; </t>
    </r>
    <r>
      <rPr>
        <sz val="12"/>
        <color theme="1"/>
        <rFont val="Calibri (Body)"/>
      </rPr>
      <t xml:space="preserve">H+ </t>
    </r>
    <r>
      <rPr>
        <sz val="12"/>
        <color theme="1"/>
        <rFont val="Calibri"/>
        <family val="2"/>
        <scheme val="minor"/>
      </rPr>
      <t>+ Nitrate</t>
    </r>
  </si>
  <si>
    <r>
      <rPr>
        <sz val="12"/>
        <color theme="1"/>
        <rFont val="Calibri (Body)"/>
      </rPr>
      <t xml:space="preserve">H+[e] + </t>
    </r>
    <r>
      <rPr>
        <sz val="12"/>
        <color theme="1"/>
        <rFont val="Calibri"/>
        <family val="2"/>
        <scheme val="minor"/>
      </rPr>
      <t xml:space="preserve">Nitrite[e] &lt;=&gt; </t>
    </r>
    <r>
      <rPr>
        <sz val="12"/>
        <color theme="1"/>
        <rFont val="Calibri (Body)"/>
      </rPr>
      <t xml:space="preserve">H+ </t>
    </r>
    <r>
      <rPr>
        <sz val="12"/>
        <color theme="1"/>
        <rFont val="Calibri"/>
        <family val="2"/>
        <scheme val="minor"/>
      </rPr>
      <t>+ Nitrite</t>
    </r>
  </si>
  <si>
    <r>
      <t xml:space="preserve">0.5 O2 + 6 H+ + 2 Cytochrome c2+ &lt;=&gt; H2O + </t>
    </r>
    <r>
      <rPr>
        <sz val="12"/>
        <color theme="1"/>
        <rFont val="Calibri (Body)"/>
      </rPr>
      <t xml:space="preserve">4 H+[e] </t>
    </r>
    <r>
      <rPr>
        <sz val="12"/>
        <color theme="1"/>
        <rFont val="Calibri"/>
        <family val="2"/>
        <scheme val="minor"/>
      </rPr>
      <t>+ 2 Cytochrome c3+</t>
    </r>
  </si>
  <si>
    <t>cytochrome-c oxidase (H+/e- = 2)</t>
  </si>
  <si>
    <t>2 H+ + 2 Cytochrome c3+ + Ubiquinol-8 &lt;=&gt; 4 H+[e] + 2 Cytochrome c2+ + Ubiquinone-8</t>
  </si>
  <si>
    <t>cytochrome-c reductase (ubiquinol8: 4 protons translocated)</t>
  </si>
  <si>
    <t>Succinate + Ubiquinone-8 &lt;=&gt; Fumarate + Ubiquinol-8</t>
  </si>
  <si>
    <t>succinate dehydrogenase (irreversible)</t>
  </si>
  <si>
    <r>
      <t xml:space="preserve">NADH + </t>
    </r>
    <r>
      <rPr>
        <sz val="12"/>
        <color theme="1"/>
        <rFont val="Calibri (Body)"/>
      </rPr>
      <t>4.5 H+</t>
    </r>
    <r>
      <rPr>
        <sz val="12"/>
        <color theme="1"/>
        <rFont val="Calibri"/>
        <family val="2"/>
        <scheme val="minor"/>
      </rPr>
      <t xml:space="preserve"> + Ubiquinone-8 &lt;=&gt; NAD + </t>
    </r>
    <r>
      <rPr>
        <sz val="12"/>
        <color theme="1"/>
        <rFont val="Calibri (Body)"/>
      </rPr>
      <t>3.5 H+[e]</t>
    </r>
    <r>
      <rPr>
        <sz val="12"/>
        <color theme="1"/>
        <rFont val="Calibri"/>
        <family val="2"/>
        <scheme val="minor"/>
      </rPr>
      <t xml:space="preserve"> + Ubiquinol-8</t>
    </r>
  </si>
  <si>
    <t>NADH dehydrogenase (ubiquinone-8 &amp; 3.5 protons)</t>
  </si>
  <si>
    <t>Ferrocytochrome + Ubiquinone-8 &lt;=&gt; Ferricytochrome + Ubiquinol-8</t>
  </si>
  <si>
    <t>rxn40001</t>
  </si>
  <si>
    <t>Hydroxylamine + H2O + Ferricytochrome &lt;=&gt; Nitrite + 5 H+ + Ferrocytochrome</t>
  </si>
  <si>
    <t>HAO</t>
  </si>
  <si>
    <t>O2 + NH3 + H+ &lt;=&gt; H2O + Hydroxylamine</t>
  </si>
  <si>
    <t>AMO</t>
  </si>
  <si>
    <t>(1) H2O[0] + (1) Nitrite[0] + (2) Cytochrome c3+[0] &lt;=&gt; (2) H+[0] + (2) Cytochrome c2+[0] + (1) Nitrate[0]</t>
  </si>
  <si>
    <t>nitrite:(acceptor) oxidoreductase</t>
  </si>
  <si>
    <t>H2O + Cytochrome c3+ + NO &lt;=&gt; 2 H+ + Nitrite + Cytochrome c2+</t>
  </si>
  <si>
    <t>Ferrocytochrome-c:oxygen oxidoreductase</t>
  </si>
  <si>
    <t>Nitrogen + Energy metabolism</t>
  </si>
  <si>
    <t>alpha-D-Hexose 1-phosphate &lt;=&gt; alpha-D-Hexose 6-phosphate</t>
  </si>
  <si>
    <t>alpha-D-Hexose 1-phosphate 1,6-phosphomutase</t>
  </si>
  <si>
    <t>Maltose + Maltohexaose &lt;=&gt; Glucose + Maltoheptaose</t>
  </si>
  <si>
    <t>Amylomaltase (maltohexaose)</t>
  </si>
  <si>
    <t>Maltose + Maltopentaose &lt;=&gt; Glucose + Maltohexaose</t>
  </si>
  <si>
    <t>Amylomaltase (maltopentaose)</t>
  </si>
  <si>
    <t>Maltose + Maltotetraose &lt;=&gt; Glucose + Maltopentaose</t>
  </si>
  <si>
    <t>Amylomaltase (maltotetraose)</t>
  </si>
  <si>
    <t>Maltose + Maltotriose &lt;=&gt; Glucose + Maltotetraose</t>
  </si>
  <si>
    <t>Amylomaltase (maltotriose)</t>
  </si>
  <si>
    <t>ATP + beta-D-Glucose &lt;=&gt; ADP + beta-D-Glucose 6-phosphate</t>
  </si>
  <si>
    <t>Phosphate + H+ + Glycogen &lt;=&gt; Cori ester + glycogen(n-1)</t>
  </si>
  <si>
    <t>cpd00155 phosphorylase</t>
  </si>
  <si>
    <t>Glycogen degradation</t>
  </si>
  <si>
    <t>Neuberg ester + Glyceraldehyde3-phosphate &lt;=&gt; D-Xylulose5-phosphate + D-Erythrose4-phosphate</t>
  </si>
  <si>
    <t>D-Fructose 6-phosphate:D-glyceraldehyde-3-phosphate glycolaldehyde</t>
  </si>
  <si>
    <t>TPN + 6-Phospho-D-gluconate &lt;=&gt; TPNH + CO2 + D-Ribulose5-phosphate</t>
  </si>
  <si>
    <t>6-Phospho-D-gluconate:NADP+ 2-oxidoreductase (decarboxylating)</t>
  </si>
  <si>
    <t>Ribose 1-phosphate &lt;=&gt; Ribose 5-phosphate</t>
  </si>
  <si>
    <t>D-Ribose 1,5-phosphomutase</t>
  </si>
  <si>
    <t>TPN + Robison ester &lt;=&gt; TPNH + H+ + 6-Phospho-D-glucono-1,5-lactone</t>
  </si>
  <si>
    <t>D-Glucose-6-phosphate:NADP+ 1-oxoreductase</t>
  </si>
  <si>
    <t>TPN + beta-D-Glucose 6-phosphate &lt;=&gt; TPNH + H+ + 6-Phospho-D-glucono-1,5-lactone</t>
  </si>
  <si>
    <t>beta-D-Glucose-6-phosphate:NADP+ 1-oxoreductase</t>
  </si>
  <si>
    <t>H2O + 6-Phospho-D-glucono-1,5-lactone &lt;=&gt; H+ + 6-Phospho-D-gluconate</t>
  </si>
  <si>
    <t>6-Phospho-D-glucono-1,5-lactone lactonohydrolase</t>
  </si>
  <si>
    <t>ATP + D-Ribose &lt;=&gt; ADP + Ribose 5-phosphate</t>
  </si>
  <si>
    <t>ATP:D-ribose 5-phosphotransferase</t>
  </si>
  <si>
    <t>Pentose Phosphate Pathway</t>
  </si>
  <si>
    <t>H2O + ATP + Pyruvate &lt;=&gt; Phosphate + AMP + PEP + H+</t>
  </si>
  <si>
    <t>ATP:pyruvate,water phosphotransferase</t>
  </si>
  <si>
    <t>ATP + Neuberg ester &lt;=&gt; ADP + D-Fructose1-6-bisphosphate</t>
  </si>
  <si>
    <t>ATP:D-fructose-6-phosphate 1-phosphotransferase</t>
  </si>
  <si>
    <t>D-Fructose1-6-bisphosphate &lt;=&gt; Glycerone phosphate + Glyceraldehyde3-phosphate</t>
  </si>
  <si>
    <t>D-Fructose-1,6-bisphosphate D-glyceraldehyde-3-phosphate-lyase</t>
  </si>
  <si>
    <t>H2O + D-Fructose1-6-bisphosphate &lt;=&gt; Phosphate + H+ + Neuberg ester</t>
  </si>
  <si>
    <t>D-Fructose-1,6-bisphosphate 1-phosphohydrolase</t>
  </si>
  <si>
    <t>Glyceraldehyde3-phosphate &lt;=&gt; Glycerone phosphate</t>
  </si>
  <si>
    <t>D-Glyceraldehyde-3-phosphate ketol-isomerase</t>
  </si>
  <si>
    <t>ATP + Glucose &lt;=&gt; ADP + beta-D-Glucose 6-phosphate</t>
  </si>
  <si>
    <t>Glucokinase</t>
  </si>
  <si>
    <t>Embden-Meryerhof-Parnas pathway (glycolysis)/gluconeogenesis</t>
  </si>
  <si>
    <t>H+ + HCO3- &lt;=&gt; H2O + CO2</t>
  </si>
  <si>
    <t>Carbonic acid hydro-lyase</t>
  </si>
  <si>
    <t>Carbonate uptake</t>
  </si>
  <si>
    <t>(1) NAD[0] + (1) Dihydrolipolprotein[0] &lt;=&gt; (1) NADH[0] + (1) H+[0] + (1) Lipoylprotein[0]</t>
  </si>
  <si>
    <t>dihydrolipoylprotein:NAD+ oxidoreductase</t>
  </si>
  <si>
    <t>(1) Glycine[0] + (1) H+[0] + (1) Lipoylprotein[0] &lt;=&gt; (1) CO2[0] + (1) S-Aminomethyldihydrolipoylprotein[0]</t>
  </si>
  <si>
    <t>glycine:lipoylprotein oxidoreductase (decarboxylating and acceptor-aminomethylating)</t>
  </si>
  <si>
    <t>(1) Tetrahydrofolate[0] + (1) S-Aminomethyldihydrolipoylprotein[0] &lt;=&gt; (1) NH3[0] + (1) 5-10-Methylenetetrahydrofolate[0] + (1) Dihydrolipolprotein[0]</t>
  </si>
  <si>
    <t>S-aminomethyldihydrolipoylprotein:(6S)-tetrahydrofolate aminomethyltransferase (ammonia-forming)</t>
  </si>
  <si>
    <t>Reductive glycine pathway</t>
  </si>
  <si>
    <t>(1) NADP[0] + (1) L-Malate[0] &lt;=&gt; (1) NADPH[0] + (1) CO2[0] + (1) Pyruvate[0]</t>
  </si>
  <si>
    <t>(S)-Malate:NADP+ oxidoreductase(oxaloacetate-decarboxylating)</t>
  </si>
  <si>
    <t>(1) NAD[0] + (1) CoA[0] + (1) 2-Oxoglutarate[0] &lt;=&gt; (1) NADH[0] + (1) CO2[0] + (1) Succinyl-CoA[0]</t>
  </si>
  <si>
    <t>2-Oxoglutarate dehydrogenase complex</t>
  </si>
  <si>
    <t>MALA &lt;=&gt; H2O + Fumarate</t>
  </si>
  <si>
    <t>(S)-Malate hydro-lyase</t>
  </si>
  <si>
    <t>CoA + H+ + Citrate &lt;=&gt; H2O + Acetyl-CoA + Oxaloacetate</t>
  </si>
  <si>
    <t>Citrate oxaloacetate-lyase ((pro-3S)-CH2COO- -&gt; acetyl-CoA)</t>
  </si>
  <si>
    <t>Phosphate + Oxaloacetate + 2 H+ &lt;=&gt; H2O + CO2 + PEP</t>
  </si>
  <si>
    <t>Orthophosphate:oxaloacetate carboxyl-lyase (phosphorylating)</t>
  </si>
  <si>
    <t>ATP + Pyruvate + HCO3- &lt;=&gt; ADP + Phosphate + Oxaloacetate + H+</t>
  </si>
  <si>
    <t>Pyruvate:carbon-dioxide ligase (ADP-forming)</t>
  </si>
  <si>
    <t>CO2 + Acetyl-CoA + H+ + Reducedferredoxin &lt;=&gt; CoA + Pyruvate + Oxidizedferredoxin</t>
  </si>
  <si>
    <t>rxn05938</t>
  </si>
  <si>
    <t>ATP + CoA + Succinate &lt;=&gt; ADP + Phosphate + Succinyl-CoA</t>
  </si>
  <si>
    <t>Succinate:CoA ligase (ADP-forming)</t>
  </si>
  <si>
    <t>H+ + Oxalosuccinate &lt;=&gt; CO2 + 2-Oxoglutarate</t>
  </si>
  <si>
    <t>Oxalosuccinate:NADP+ oxidoreductase (decarboxylating)</t>
  </si>
  <si>
    <t>TPN + Isocitrate &lt;=&gt; TPNH + H+ + Oxalosuccinate</t>
  </si>
  <si>
    <t>Isocitrate:NADP+ oxidoreductase (decarboxylating)</t>
  </si>
  <si>
    <t>Citrate &lt;=&gt; Isocitrate</t>
  </si>
  <si>
    <t>citrate hydro-lyase</t>
  </si>
  <si>
    <t>ATP + CoA + Citrate &lt;=&gt; ADP + Phosphate + Acetyl-CoA + Oxaloacetate</t>
  </si>
  <si>
    <t>ATP:citrate oxaloacetate-lyase ((pro-3S)-CH2COO- -&gt;acetyl-CoA)</t>
  </si>
  <si>
    <t xml:space="preserve"> 2 Reduced ferredoxin + Succinyl-CoA + CO2 + 2 H+ &lt;=&gt; 2 Oxidized ferredoxin + 2-Oxoglutarate + CoA</t>
  </si>
  <si>
    <t>2-oxoglutarate:ferredoxin oxidoreductase (decarboxylating)</t>
  </si>
  <si>
    <t>Oxidative and reductive carboxylate cycle</t>
  </si>
  <si>
    <t>NONE</t>
  </si>
  <si>
    <t>Replication and gene expression</t>
  </si>
  <si>
    <t>NAME EQ</t>
  </si>
  <si>
    <t>NAME</t>
  </si>
  <si>
    <t>Formate Complex I 
Limited</t>
  </si>
  <si>
    <t>(D) NO2+Formate+RGP</t>
  </si>
  <si>
    <t>(C) Formate+RGP</t>
  </si>
  <si>
    <t>(C) Formate+rTCA</t>
  </si>
  <si>
    <t>(B) NO2-</t>
  </si>
  <si>
    <t>(A) NO2-</t>
  </si>
  <si>
    <t>DATABASE</t>
  </si>
  <si>
    <t>(+ ammonia in media)</t>
  </si>
  <si>
    <t xml:space="preserve">Supplementary Dataset 1 - Flux balance analysis solutions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</si>
</sst>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00000"/>
    <numFmt numFmtId="167" formatCode="0.000E+00"/>
    <numFmt numFmtId="168" formatCode="0.0000"/>
    <numFmt numFmtId="169" formatCode="0.0"/>
  </numFmts>
  <fonts count="3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11"/>
      <name val="Courier New"/>
      <family val="3"/>
    </font>
    <font>
      <b/>
      <i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2"/>
      <color theme="1"/>
      <name val="Calibri (Body)"/>
    </font>
    <font>
      <b/>
      <vertAlign val="superscript"/>
      <sz val="10"/>
      <name val="Arial"/>
      <family val="2"/>
    </font>
    <font>
      <vertAlign val="superscript"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5" fillId="0" borderId="0"/>
  </cellStyleXfs>
  <cellXfs count="275">
    <xf numFmtId="0" fontId="0" fillId="0" borderId="0" xfId="0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0" fontId="0" fillId="2" borderId="0" xfId="0" applyNumberFormat="1" applyFill="1" applyAlignment="1">
      <alignment horizontal="right"/>
    </xf>
    <xf numFmtId="0" fontId="0" fillId="2" borderId="5" xfId="0" applyFill="1" applyBorder="1"/>
    <xf numFmtId="9" fontId="5" fillId="2" borderId="0" xfId="0" quotePrefix="1" applyNumberFormat="1" applyFont="1" applyFill="1"/>
    <xf numFmtId="0" fontId="4" fillId="0" borderId="6" xfId="0" applyFont="1" applyBorder="1"/>
    <xf numFmtId="0" fontId="0" fillId="0" borderId="6" xfId="0" applyBorder="1"/>
    <xf numFmtId="165" fontId="0" fillId="0" borderId="6" xfId="0" applyNumberFormat="1" applyBorder="1"/>
    <xf numFmtId="167" fontId="0" fillId="0" borderId="0" xfId="0" applyNumberFormat="1"/>
    <xf numFmtId="0" fontId="0" fillId="2" borderId="0" xfId="0" applyFill="1" applyAlignment="1">
      <alignment horizontal="right"/>
    </xf>
    <xf numFmtId="167" fontId="0" fillId="0" borderId="6" xfId="0" applyNumberFormat="1" applyBorder="1"/>
    <xf numFmtId="0" fontId="5" fillId="2" borderId="0" xfId="0" applyFont="1" applyFill="1" applyAlignment="1">
      <alignment horizontal="right"/>
    </xf>
    <xf numFmtId="0" fontId="5" fillId="0" borderId="0" xfId="0" applyFont="1"/>
    <xf numFmtId="165" fontId="5" fillId="2" borderId="0" xfId="0" applyNumberFormat="1" applyFont="1" applyFill="1"/>
    <xf numFmtId="165" fontId="5" fillId="2" borderId="0" xfId="0" applyNumberFormat="1" applyFont="1" applyFill="1" applyAlignment="1">
      <alignment horizontal="right"/>
    </xf>
    <xf numFmtId="10" fontId="0" fillId="2" borderId="5" xfId="0" applyNumberFormat="1" applyFill="1" applyBorder="1"/>
    <xf numFmtId="0" fontId="0" fillId="3" borderId="4" xfId="0" applyFill="1" applyBorder="1"/>
    <xf numFmtId="0" fontId="0" fillId="3" borderId="0" xfId="0" applyFill="1"/>
    <xf numFmtId="165" fontId="0" fillId="3" borderId="0" xfId="0" applyNumberFormat="1" applyFill="1"/>
    <xf numFmtId="166" fontId="0" fillId="3" borderId="0" xfId="0" applyNumberFormat="1" applyFill="1"/>
    <xf numFmtId="0" fontId="0" fillId="3" borderId="0" xfId="0" applyFill="1" applyAlignment="1">
      <alignment horizontal="center"/>
    </xf>
    <xf numFmtId="0" fontId="5" fillId="3" borderId="0" xfId="0" applyFont="1" applyFill="1"/>
    <xf numFmtId="10" fontId="0" fillId="3" borderId="0" xfId="0" applyNumberFormat="1" applyFill="1" applyAlignment="1">
      <alignment horizontal="right"/>
    </xf>
    <xf numFmtId="168" fontId="0" fillId="3" borderId="0" xfId="0" applyNumberFormat="1" applyFill="1"/>
    <xf numFmtId="0" fontId="0" fillId="3" borderId="0" xfId="0" applyFill="1" applyAlignment="1">
      <alignment horizontal="right"/>
    </xf>
    <xf numFmtId="10" fontId="0" fillId="3" borderId="5" xfId="0" applyNumberFormat="1" applyFill="1" applyBorder="1"/>
    <xf numFmtId="168" fontId="5" fillId="3" borderId="0" xfId="0" applyNumberFormat="1" applyFont="1" applyFill="1"/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0" fillId="4" borderId="4" xfId="0" applyFill="1" applyBorder="1"/>
    <xf numFmtId="0" fontId="0" fillId="4" borderId="0" xfId="0" applyFill="1"/>
    <xf numFmtId="165" fontId="0" fillId="4" borderId="0" xfId="0" applyNumberFormat="1" applyFill="1"/>
    <xf numFmtId="166" fontId="0" fillId="4" borderId="0" xfId="0" applyNumberFormat="1" applyFill="1"/>
    <xf numFmtId="0" fontId="0" fillId="4" borderId="0" xfId="0" applyFill="1" applyAlignment="1">
      <alignment horizontal="center"/>
    </xf>
    <xf numFmtId="0" fontId="5" fillId="4" borderId="0" xfId="0" applyFont="1" applyFill="1"/>
    <xf numFmtId="10" fontId="0" fillId="4" borderId="0" xfId="0" applyNumberFormat="1" applyFill="1" applyAlignment="1">
      <alignment horizontal="right"/>
    </xf>
    <xf numFmtId="168" fontId="0" fillId="4" borderId="0" xfId="0" applyNumberFormat="1" applyFill="1"/>
    <xf numFmtId="0" fontId="0" fillId="4" borderId="0" xfId="0" applyFill="1" applyAlignment="1">
      <alignment horizontal="right"/>
    </xf>
    <xf numFmtId="10" fontId="0" fillId="4" borderId="5" xfId="0" applyNumberFormat="1" applyFill="1" applyBorder="1"/>
    <xf numFmtId="0" fontId="5" fillId="4" borderId="0" xfId="0" quotePrefix="1" applyFont="1" applyFill="1"/>
    <xf numFmtId="168" fontId="5" fillId="4" borderId="0" xfId="0" applyNumberFormat="1" applyFont="1" applyFill="1"/>
    <xf numFmtId="165" fontId="5" fillId="4" borderId="0" xfId="0" applyNumberFormat="1" applyFont="1" applyFill="1" applyAlignment="1">
      <alignment horizontal="right"/>
    </xf>
    <xf numFmtId="0" fontId="0" fillId="5" borderId="4" xfId="0" applyFill="1" applyBorder="1"/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center"/>
    </xf>
    <xf numFmtId="10" fontId="0" fillId="5" borderId="0" xfId="0" applyNumberFormat="1" applyFill="1" applyAlignment="1">
      <alignment horizontal="right"/>
    </xf>
    <xf numFmtId="165" fontId="0" fillId="5" borderId="0" xfId="0" applyNumberFormat="1" applyFill="1"/>
    <xf numFmtId="0" fontId="5" fillId="5" borderId="0" xfId="0" applyFont="1" applyFill="1"/>
    <xf numFmtId="165" fontId="5" fillId="5" borderId="0" xfId="0" applyNumberFormat="1" applyFont="1" applyFill="1" applyAlignment="1">
      <alignment horizontal="right"/>
    </xf>
    <xf numFmtId="10" fontId="0" fillId="5" borderId="5" xfId="0" applyNumberFormat="1" applyFill="1" applyBorder="1"/>
    <xf numFmtId="0" fontId="0" fillId="6" borderId="4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right"/>
    </xf>
    <xf numFmtId="0" fontId="0" fillId="6" borderId="0" xfId="0" applyFill="1"/>
    <xf numFmtId="166" fontId="0" fillId="6" borderId="0" xfId="0" applyNumberFormat="1" applyFill="1"/>
    <xf numFmtId="0" fontId="0" fillId="6" borderId="0" xfId="0" applyFill="1" applyAlignment="1">
      <alignment horizontal="center"/>
    </xf>
    <xf numFmtId="10" fontId="0" fillId="6" borderId="0" xfId="0" applyNumberFormat="1" applyFill="1" applyAlignment="1">
      <alignment horizontal="right"/>
    </xf>
    <xf numFmtId="165" fontId="0" fillId="6" borderId="0" xfId="0" applyNumberFormat="1" applyFill="1"/>
    <xf numFmtId="168" fontId="5" fillId="6" borderId="0" xfId="0" applyNumberFormat="1" applyFont="1" applyFill="1"/>
    <xf numFmtId="165" fontId="5" fillId="6" borderId="0" xfId="0" applyNumberFormat="1" applyFont="1" applyFill="1" applyAlignment="1">
      <alignment horizontal="right"/>
    </xf>
    <xf numFmtId="10" fontId="0" fillId="6" borderId="5" xfId="0" applyNumberFormat="1" applyFill="1" applyBorder="1"/>
    <xf numFmtId="0" fontId="0" fillId="7" borderId="4" xfId="0" applyFill="1" applyBorder="1"/>
    <xf numFmtId="0" fontId="0" fillId="7" borderId="0" xfId="0" applyFill="1"/>
    <xf numFmtId="166" fontId="0" fillId="7" borderId="0" xfId="0" applyNumberFormat="1" applyFill="1"/>
    <xf numFmtId="0" fontId="5" fillId="7" borderId="0" xfId="0" applyFont="1" applyFill="1"/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right"/>
    </xf>
    <xf numFmtId="0" fontId="0" fillId="7" borderId="0" xfId="0" applyFill="1" applyAlignment="1">
      <alignment horizontal="right"/>
    </xf>
    <xf numFmtId="10" fontId="0" fillId="7" borderId="5" xfId="0" applyNumberFormat="1" applyFill="1" applyBorder="1"/>
    <xf numFmtId="0" fontId="0" fillId="8" borderId="4" xfId="0" applyFill="1" applyBorder="1"/>
    <xf numFmtId="0" fontId="5" fillId="8" borderId="0" xfId="0" applyFont="1" applyFill="1"/>
    <xf numFmtId="0" fontId="0" fillId="8" borderId="0" xfId="0" applyFill="1"/>
    <xf numFmtId="168" fontId="0" fillId="8" borderId="0" xfId="0" applyNumberFormat="1" applyFill="1"/>
    <xf numFmtId="166" fontId="0" fillId="8" borderId="0" xfId="0" applyNumberFormat="1" applyFill="1"/>
    <xf numFmtId="0" fontId="0" fillId="8" borderId="0" xfId="0" applyFill="1" applyAlignment="1">
      <alignment horizontal="center"/>
    </xf>
    <xf numFmtId="10" fontId="0" fillId="8" borderId="0" xfId="0" applyNumberFormat="1" applyFill="1" applyAlignment="1">
      <alignment horizontal="right"/>
    </xf>
    <xf numFmtId="165" fontId="0" fillId="8" borderId="0" xfId="0" applyNumberFormat="1" applyFill="1"/>
    <xf numFmtId="10" fontId="0" fillId="8" borderId="5" xfId="0" applyNumberFormat="1" applyFill="1" applyBorder="1"/>
    <xf numFmtId="0" fontId="5" fillId="8" borderId="0" xfId="0" quotePrefix="1" applyFont="1" applyFill="1"/>
    <xf numFmtId="0" fontId="5" fillId="5" borderId="4" xfId="0" applyFont="1" applyFill="1" applyBorder="1"/>
    <xf numFmtId="168" fontId="5" fillId="5" borderId="0" xfId="0" applyNumberFormat="1" applyFont="1" applyFill="1"/>
    <xf numFmtId="0" fontId="0" fillId="5" borderId="0" xfId="0" applyFill="1" applyAlignment="1">
      <alignment horizontal="right"/>
    </xf>
    <xf numFmtId="165" fontId="0" fillId="5" borderId="0" xfId="0" applyNumberFormat="1" applyFill="1" applyAlignment="1">
      <alignment horizontal="right"/>
    </xf>
    <xf numFmtId="0" fontId="0" fillId="6" borderId="4" xfId="0" applyFill="1" applyBorder="1" applyAlignment="1">
      <alignment horizontal="right"/>
    </xf>
    <xf numFmtId="165" fontId="0" fillId="6" borderId="0" xfId="0" applyNumberFormat="1" applyFill="1" applyAlignment="1">
      <alignment horizontal="right"/>
    </xf>
    <xf numFmtId="0" fontId="7" fillId="0" borderId="0" xfId="0" applyFont="1"/>
    <xf numFmtId="0" fontId="0" fillId="0" borderId="0" xfId="0" quotePrefix="1"/>
    <xf numFmtId="0" fontId="0" fillId="5" borderId="5" xfId="0" applyFill="1" applyBorder="1"/>
    <xf numFmtId="165" fontId="0" fillId="7" borderId="0" xfId="0" applyNumberFormat="1" applyFill="1"/>
    <xf numFmtId="0" fontId="0" fillId="7" borderId="5" xfId="0" applyFill="1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0" fillId="3" borderId="5" xfId="0" applyFill="1" applyBorder="1"/>
    <xf numFmtId="0" fontId="0" fillId="4" borderId="5" xfId="0" applyFill="1" applyBorder="1"/>
    <xf numFmtId="168" fontId="0" fillId="2" borderId="0" xfId="0" applyNumberFormat="1" applyFill="1"/>
    <xf numFmtId="0" fontId="0" fillId="2" borderId="0" xfId="0" applyFill="1" applyAlignment="1">
      <alignment horizontal="center"/>
    </xf>
    <xf numFmtId="0" fontId="0" fillId="7" borderId="7" xfId="0" applyFill="1" applyBorder="1"/>
    <xf numFmtId="0" fontId="0" fillId="7" borderId="8" xfId="0" applyFill="1" applyBorder="1"/>
    <xf numFmtId="166" fontId="0" fillId="7" borderId="8" xfId="0" applyNumberFormat="1" applyFill="1" applyBorder="1"/>
    <xf numFmtId="0" fontId="0" fillId="7" borderId="8" xfId="0" applyFill="1" applyBorder="1" applyAlignment="1">
      <alignment horizontal="center"/>
    </xf>
    <xf numFmtId="0" fontId="5" fillId="7" borderId="8" xfId="0" applyFont="1" applyFill="1" applyBorder="1"/>
    <xf numFmtId="165" fontId="0" fillId="7" borderId="8" xfId="0" applyNumberFormat="1" applyFill="1" applyBorder="1"/>
    <xf numFmtId="0" fontId="0" fillId="7" borderId="9" xfId="0" applyFill="1" applyBorder="1"/>
    <xf numFmtId="0" fontId="5" fillId="0" borderId="1" xfId="0" applyFont="1" applyBorder="1"/>
    <xf numFmtId="166" fontId="0" fillId="0" borderId="3" xfId="0" applyNumberFormat="1" applyBorder="1"/>
    <xf numFmtId="0" fontId="0" fillId="0" borderId="4" xfId="0" applyBorder="1" applyAlignment="1">
      <alignment horizontal="right"/>
    </xf>
    <xf numFmtId="165" fontId="0" fillId="9" borderId="5" xfId="0" applyNumberFormat="1" applyFill="1" applyBorder="1"/>
    <xf numFmtId="10" fontId="0" fillId="0" borderId="0" xfId="0" applyNumberFormat="1"/>
    <xf numFmtId="0" fontId="0" fillId="0" borderId="7" xfId="0" applyBorder="1" applyAlignment="1">
      <alignment horizontal="right"/>
    </xf>
    <xf numFmtId="165" fontId="0" fillId="9" borderId="9" xfId="0" applyNumberFormat="1" applyFill="1" applyBorder="1"/>
    <xf numFmtId="0" fontId="5" fillId="0" borderId="0" xfId="296"/>
    <xf numFmtId="0" fontId="5" fillId="0" borderId="10" xfId="296" applyBorder="1"/>
    <xf numFmtId="0" fontId="5" fillId="0" borderId="11" xfId="296" applyBorder="1"/>
    <xf numFmtId="0" fontId="5" fillId="0" borderId="12" xfId="296" applyBorder="1"/>
    <xf numFmtId="0" fontId="5" fillId="0" borderId="13" xfId="296" applyBorder="1"/>
    <xf numFmtId="0" fontId="5" fillId="0" borderId="6" xfId="296" applyBorder="1"/>
    <xf numFmtId="0" fontId="11" fillId="0" borderId="14" xfId="296" applyFont="1" applyBorder="1"/>
    <xf numFmtId="0" fontId="5" fillId="0" borderId="14" xfId="296" applyBorder="1"/>
    <xf numFmtId="0" fontId="12" fillId="0" borderId="6" xfId="296" applyFont="1" applyBorder="1"/>
    <xf numFmtId="0" fontId="4" fillId="0" borderId="0" xfId="296" applyFont="1"/>
    <xf numFmtId="0" fontId="4" fillId="0" borderId="13" xfId="296" applyFont="1" applyBorder="1"/>
    <xf numFmtId="0" fontId="4" fillId="0" borderId="6" xfId="296" applyFont="1" applyBorder="1"/>
    <xf numFmtId="0" fontId="4" fillId="0" borderId="14" xfId="296" applyFont="1" applyBorder="1"/>
    <xf numFmtId="0" fontId="11" fillId="0" borderId="13" xfId="296" applyFont="1" applyBorder="1"/>
    <xf numFmtId="0" fontId="11" fillId="0" borderId="6" xfId="296" applyFont="1" applyBorder="1"/>
    <xf numFmtId="10" fontId="5" fillId="0" borderId="0" xfId="296" applyNumberFormat="1"/>
    <xf numFmtId="164" fontId="5" fillId="0" borderId="0" xfId="296" applyNumberFormat="1" applyAlignment="1">
      <alignment horizontal="center"/>
    </xf>
    <xf numFmtId="0" fontId="5" fillId="0" borderId="5" xfId="296" applyBorder="1" applyAlignment="1">
      <alignment horizontal="center"/>
    </xf>
    <xf numFmtId="0" fontId="5" fillId="0" borderId="0" xfId="296" applyAlignment="1">
      <alignment horizontal="left"/>
    </xf>
    <xf numFmtId="0" fontId="5" fillId="0" borderId="4" xfId="296" applyBorder="1"/>
    <xf numFmtId="0" fontId="5" fillId="0" borderId="5" xfId="296" applyBorder="1"/>
    <xf numFmtId="0" fontId="5" fillId="0" borderId="6" xfId="296" applyBorder="1" applyAlignment="1">
      <alignment horizontal="center"/>
    </xf>
    <xf numFmtId="11" fontId="5" fillId="0" borderId="6" xfId="296" applyNumberFormat="1" applyBorder="1" applyAlignment="1">
      <alignment horizontal="center"/>
    </xf>
    <xf numFmtId="11" fontId="5" fillId="0" borderId="6" xfId="296" applyNumberFormat="1" applyBorder="1" applyAlignment="1">
      <alignment horizontal="center" vertical="center"/>
    </xf>
    <xf numFmtId="0" fontId="5" fillId="0" borderId="3" xfId="296" applyBorder="1"/>
    <xf numFmtId="0" fontId="5" fillId="0" borderId="2" xfId="296" applyBorder="1"/>
    <xf numFmtId="0" fontId="4" fillId="0" borderId="15" xfId="296" applyFont="1" applyBorder="1"/>
    <xf numFmtId="0" fontId="4" fillId="0" borderId="16" xfId="296" applyFont="1" applyBorder="1"/>
    <xf numFmtId="10" fontId="5" fillId="0" borderId="10" xfId="296" applyNumberFormat="1" applyBorder="1"/>
    <xf numFmtId="10" fontId="5" fillId="0" borderId="13" xfId="296" applyNumberFormat="1" applyBorder="1"/>
    <xf numFmtId="164" fontId="5" fillId="0" borderId="6" xfId="296" applyNumberFormat="1" applyBorder="1" applyAlignment="1">
      <alignment horizontal="center"/>
    </xf>
    <xf numFmtId="0" fontId="5" fillId="0" borderId="6" xfId="296" applyBorder="1" applyAlignment="1">
      <alignment horizontal="left"/>
    </xf>
    <xf numFmtId="0" fontId="5" fillId="0" borderId="14" xfId="296" applyBorder="1" applyAlignment="1">
      <alignment horizontal="left"/>
    </xf>
    <xf numFmtId="0" fontId="8" fillId="0" borderId="14" xfId="296" applyFont="1" applyBorder="1"/>
    <xf numFmtId="166" fontId="5" fillId="0" borderId="6" xfId="296" applyNumberFormat="1" applyBorder="1"/>
    <xf numFmtId="0" fontId="4" fillId="0" borderId="17" xfId="296" applyFont="1" applyBorder="1"/>
    <xf numFmtId="0" fontId="5" fillId="0" borderId="0" xfId="296" applyAlignment="1">
      <alignment horizontal="center"/>
    </xf>
    <xf numFmtId="0" fontId="5" fillId="0" borderId="11" xfId="296" applyBorder="1" applyAlignment="1">
      <alignment horizontal="right"/>
    </xf>
    <xf numFmtId="0" fontId="11" fillId="0" borderId="17" xfId="296" applyFont="1" applyBorder="1"/>
    <xf numFmtId="0" fontId="11" fillId="0" borderId="15" xfId="296" applyFont="1" applyBorder="1"/>
    <xf numFmtId="0" fontId="11" fillId="0" borderId="16" xfId="296" applyFont="1" applyBorder="1"/>
    <xf numFmtId="0" fontId="11" fillId="0" borderId="0" xfId="296" applyFont="1"/>
    <xf numFmtId="0" fontId="13" fillId="0" borderId="0" xfId="296" applyFont="1"/>
    <xf numFmtId="0" fontId="5" fillId="0" borderId="0" xfId="296" quotePrefix="1"/>
    <xf numFmtId="20" fontId="5" fillId="0" borderId="0" xfId="296" quotePrefix="1" applyNumberFormat="1"/>
    <xf numFmtId="0" fontId="5" fillId="0" borderId="10" xfId="296" applyBorder="1" applyAlignment="1">
      <alignment horizontal="center"/>
    </xf>
    <xf numFmtId="0" fontId="5" fillId="0" borderId="11" xfId="296" applyBorder="1" applyAlignment="1">
      <alignment horizontal="center"/>
    </xf>
    <xf numFmtId="167" fontId="5" fillId="0" borderId="11" xfId="296" applyNumberFormat="1" applyBorder="1" applyAlignment="1">
      <alignment horizontal="center"/>
    </xf>
    <xf numFmtId="0" fontId="4" fillId="0" borderId="12" xfId="296" applyFont="1" applyBorder="1" applyAlignment="1">
      <alignment horizontal="right"/>
    </xf>
    <xf numFmtId="165" fontId="5" fillId="0" borderId="0" xfId="296" applyNumberFormat="1" applyAlignment="1">
      <alignment horizontal="center"/>
    </xf>
    <xf numFmtId="0" fontId="5" fillId="0" borderId="18" xfId="296" applyBorder="1" applyAlignment="1">
      <alignment horizontal="center"/>
    </xf>
    <xf numFmtId="167" fontId="5" fillId="0" borderId="13" xfId="296" applyNumberFormat="1" applyBorder="1"/>
    <xf numFmtId="0" fontId="4" fillId="5" borderId="14" xfId="296" applyFont="1" applyFill="1" applyBorder="1" applyAlignment="1">
      <alignment horizontal="center"/>
    </xf>
    <xf numFmtId="0" fontId="11" fillId="0" borderId="17" xfId="296" applyFont="1" applyBorder="1" applyAlignment="1">
      <alignment horizontal="center"/>
    </xf>
    <xf numFmtId="0" fontId="5" fillId="0" borderId="2" xfId="296" applyBorder="1" applyAlignment="1">
      <alignment horizontal="center"/>
    </xf>
    <xf numFmtId="0" fontId="4" fillId="5" borderId="15" xfId="296" applyFont="1" applyFill="1" applyBorder="1" applyAlignment="1">
      <alignment horizontal="center"/>
    </xf>
    <xf numFmtId="0" fontId="4" fillId="5" borderId="16" xfId="296" applyFont="1" applyFill="1" applyBorder="1" applyAlignment="1">
      <alignment horizontal="center"/>
    </xf>
    <xf numFmtId="0" fontId="5" fillId="0" borderId="9" xfId="296" applyBorder="1" applyAlignment="1">
      <alignment horizontal="center"/>
    </xf>
    <xf numFmtId="0" fontId="5" fillId="0" borderId="8" xfId="296" applyBorder="1" applyAlignment="1">
      <alignment horizontal="center"/>
    </xf>
    <xf numFmtId="0" fontId="5" fillId="0" borderId="7" xfId="296" applyBorder="1"/>
    <xf numFmtId="0" fontId="5" fillId="0" borderId="14" xfId="296" applyBorder="1" applyAlignment="1">
      <alignment horizontal="center"/>
    </xf>
    <xf numFmtId="0" fontId="5" fillId="0" borderId="3" xfId="296" applyBorder="1" applyAlignment="1">
      <alignment horizontal="center"/>
    </xf>
    <xf numFmtId="0" fontId="11" fillId="0" borderId="15" xfId="296" applyFont="1" applyBorder="1" applyAlignment="1">
      <alignment horizontal="center"/>
    </xf>
    <xf numFmtId="0" fontId="14" fillId="0" borderId="0" xfId="296" applyFont="1" applyAlignment="1">
      <alignment horizontal="center"/>
    </xf>
    <xf numFmtId="165" fontId="5" fillId="0" borderId="11" xfId="296" applyNumberFormat="1" applyBorder="1" applyAlignment="1">
      <alignment horizontal="center"/>
    </xf>
    <xf numFmtId="0" fontId="5" fillId="0" borderId="14" xfId="296" applyBorder="1" applyAlignment="1">
      <alignment horizontal="right"/>
    </xf>
    <xf numFmtId="0" fontId="4" fillId="0" borderId="15" xfId="296" applyFont="1" applyBorder="1" applyAlignment="1">
      <alignment horizontal="center"/>
    </xf>
    <xf numFmtId="0" fontId="4" fillId="0" borderId="15" xfId="296" quotePrefix="1" applyFont="1" applyBorder="1" applyAlignment="1">
      <alignment horizontal="center"/>
    </xf>
    <xf numFmtId="0" fontId="11" fillId="0" borderId="16" xfId="296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49" fontId="5" fillId="0" borderId="0" xfId="296" applyNumberFormat="1"/>
    <xf numFmtId="2" fontId="5" fillId="0" borderId="0" xfId="296" applyNumberFormat="1"/>
    <xf numFmtId="49" fontId="5" fillId="0" borderId="6" xfId="296" applyNumberFormat="1" applyBorder="1"/>
    <xf numFmtId="169" fontId="5" fillId="0" borderId="6" xfId="296" applyNumberFormat="1" applyBorder="1" applyAlignment="1">
      <alignment horizontal="center"/>
    </xf>
    <xf numFmtId="169" fontId="5" fillId="0" borderId="6" xfId="296" quotePrefix="1" applyNumberFormat="1" applyBorder="1" applyAlignment="1">
      <alignment horizontal="center"/>
    </xf>
    <xf numFmtId="0" fontId="4" fillId="0" borderId="6" xfId="296" applyFont="1" applyBorder="1" applyAlignment="1">
      <alignment horizontal="center" wrapText="1"/>
    </xf>
    <xf numFmtId="165" fontId="4" fillId="0" borderId="6" xfId="296" applyNumberFormat="1" applyFont="1" applyBorder="1" applyAlignment="1">
      <alignment horizontal="center" wrapText="1"/>
    </xf>
    <xf numFmtId="0" fontId="3" fillId="0" borderId="0" xfId="296" applyFont="1"/>
    <xf numFmtId="0" fontId="5" fillId="0" borderId="0" xfId="296" applyFont="1" applyAlignment="1">
      <alignment horizontal="center"/>
    </xf>
    <xf numFmtId="20" fontId="4" fillId="0" borderId="6" xfId="296" quotePrefix="1" applyNumberFormat="1" applyFont="1" applyBorder="1" applyAlignment="1">
      <alignment horizontal="left"/>
    </xf>
    <xf numFmtId="0" fontId="4" fillId="0" borderId="6" xfId="296" quotePrefix="1" applyFont="1" applyBorder="1" applyAlignment="1">
      <alignment horizontal="center"/>
    </xf>
    <xf numFmtId="0" fontId="4" fillId="0" borderId="6" xfId="296" applyFont="1" applyBorder="1" applyAlignment="1">
      <alignment horizontal="center"/>
    </xf>
    <xf numFmtId="0" fontId="5" fillId="0" borderId="6" xfId="296" quotePrefix="1" applyBorder="1" applyAlignment="1">
      <alignment horizontal="center"/>
    </xf>
    <xf numFmtId="2" fontId="5" fillId="0" borderId="6" xfId="296" applyNumberFormat="1" applyBorder="1" applyAlignment="1">
      <alignment horizontal="center"/>
    </xf>
    <xf numFmtId="2" fontId="5" fillId="0" borderId="6" xfId="295" applyNumberFormat="1" applyFont="1" applyBorder="1" applyAlignment="1">
      <alignment horizontal="center"/>
    </xf>
    <xf numFmtId="49" fontId="4" fillId="0" borderId="0" xfId="296" applyNumberFormat="1" applyFont="1"/>
    <xf numFmtId="0" fontId="5" fillId="0" borderId="0" xfId="296" applyBorder="1" applyAlignment="1">
      <alignment horizontal="center"/>
    </xf>
    <xf numFmtId="49" fontId="4" fillId="0" borderId="6" xfId="296" applyNumberFormat="1" applyFont="1" applyBorder="1"/>
    <xf numFmtId="165" fontId="5" fillId="0" borderId="6" xfId="296" applyNumberFormat="1" applyBorder="1" applyAlignment="1">
      <alignment horizontal="center"/>
    </xf>
    <xf numFmtId="49" fontId="3" fillId="0" borderId="0" xfId="296" applyNumberFormat="1" applyFont="1"/>
    <xf numFmtId="0" fontId="8" fillId="0" borderId="0" xfId="296" applyFont="1"/>
    <xf numFmtId="165" fontId="5" fillId="0" borderId="0" xfId="296" applyNumberFormat="1" applyBorder="1" applyAlignment="1">
      <alignment horizontal="center"/>
    </xf>
    <xf numFmtId="0" fontId="10" fillId="0" borderId="0" xfId="0" applyFont="1"/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wrapText="1"/>
    </xf>
    <xf numFmtId="169" fontId="0" fillId="0" borderId="0" xfId="0" applyNumberFormat="1"/>
    <xf numFmtId="169" fontId="0" fillId="0" borderId="0" xfId="0" applyNumberFormat="1" applyAlignment="1">
      <alignment horizontal="right"/>
    </xf>
    <xf numFmtId="0" fontId="0" fillId="0" borderId="20" xfId="0" applyBorder="1"/>
    <xf numFmtId="169" fontId="0" fillId="0" borderId="20" xfId="0" applyNumberFormat="1" applyBorder="1"/>
    <xf numFmtId="0" fontId="0" fillId="0" borderId="8" xfId="0" applyBorder="1"/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0" fillId="0" borderId="8" xfId="0" applyNumberFormat="1" applyBorder="1" applyAlignment="1">
      <alignment horizontal="center"/>
    </xf>
    <xf numFmtId="0" fontId="10" fillId="0" borderId="21" xfId="0" applyFont="1" applyBorder="1"/>
    <xf numFmtId="0" fontId="10" fillId="0" borderId="21" xfId="0" applyFont="1" applyBorder="1" applyAlignment="1">
      <alignment horizontal="center" wrapText="1"/>
    </xf>
    <xf numFmtId="0" fontId="10" fillId="0" borderId="21" xfId="0" applyFont="1" applyBorder="1" applyAlignment="1">
      <alignment horizontal="left"/>
    </xf>
    <xf numFmtId="0" fontId="2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8" fontId="0" fillId="0" borderId="0" xfId="0" applyNumberFormat="1"/>
    <xf numFmtId="0" fontId="3" fillId="0" borderId="0" xfId="0" applyFont="1"/>
    <xf numFmtId="168" fontId="0" fillId="0" borderId="8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22" xfId="0" applyBorder="1"/>
    <xf numFmtId="0" fontId="22" fillId="0" borderId="22" xfId="0" applyFont="1" applyBorder="1"/>
    <xf numFmtId="0" fontId="23" fillId="0" borderId="0" xfId="0" applyFont="1"/>
    <xf numFmtId="0" fontId="24" fillId="0" borderId="0" xfId="0" applyFont="1"/>
    <xf numFmtId="0" fontId="10" fillId="10" borderId="0" xfId="0" applyFont="1" applyFill="1"/>
    <xf numFmtId="0" fontId="0" fillId="11" borderId="0" xfId="0" applyFill="1"/>
    <xf numFmtId="0" fontId="25" fillId="0" borderId="0" xfId="0" applyFont="1"/>
    <xf numFmtId="0" fontId="22" fillId="10" borderId="0" xfId="0" applyFont="1" applyFill="1"/>
    <xf numFmtId="0" fontId="0" fillId="10" borderId="0" xfId="0" applyFill="1"/>
    <xf numFmtId="0" fontId="21" fillId="0" borderId="0" xfId="0" applyFont="1"/>
    <xf numFmtId="0" fontId="10" fillId="0" borderId="22" xfId="0" applyFont="1" applyBorder="1"/>
    <xf numFmtId="0" fontId="26" fillId="0" borderId="22" xfId="0" applyFont="1" applyBorder="1"/>
    <xf numFmtId="0" fontId="19" fillId="0" borderId="22" xfId="0" applyFont="1" applyBorder="1"/>
    <xf numFmtId="0" fontId="27" fillId="0" borderId="0" xfId="0" applyFont="1"/>
    <xf numFmtId="0" fontId="19" fillId="10" borderId="0" xfId="0" applyFont="1" applyFill="1"/>
    <xf numFmtId="0" fontId="28" fillId="0" borderId="0" xfId="0" applyFont="1"/>
    <xf numFmtId="0" fontId="23" fillId="10" borderId="0" xfId="0" applyFont="1" applyFill="1"/>
    <xf numFmtId="0" fontId="29" fillId="10" borderId="0" xfId="0" applyFont="1" applyFill="1"/>
    <xf numFmtId="0" fontId="0" fillId="10" borderId="22" xfId="0" applyFill="1" applyBorder="1"/>
    <xf numFmtId="0" fontId="10" fillId="10" borderId="22" xfId="0" applyFont="1" applyFill="1" applyBorder="1"/>
    <xf numFmtId="0" fontId="10" fillId="0" borderId="2" xfId="0" applyFont="1" applyBorder="1"/>
    <xf numFmtId="0" fontId="10" fillId="0" borderId="2" xfId="0" applyFont="1" applyBorder="1" applyAlignment="1">
      <alignment horizontal="center" wrapText="1"/>
    </xf>
    <xf numFmtId="0" fontId="10" fillId="0" borderId="21" xfId="0" applyFont="1" applyBorder="1" applyAlignment="1">
      <alignment horizontal="center"/>
    </xf>
    <xf numFmtId="49" fontId="0" fillId="12" borderId="8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 2" xfId="296" xr:uid="{B11F179E-20FF-5340-9AFC-C46B2209ABA2}"/>
    <cellStyle name="Percent" xfId="29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awson/Documents/PhD/NitMo_paper/data/biomass/inline-supplementary-material-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plenf/Documents/Research/2016/NOx/NeuroBiomass0527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Lawson/PycharmProjects/modeling/pfba_fluxes_formate_NO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Curated Reactions"/>
      <sheetName val="Model Compounds"/>
      <sheetName val="biomass_WT"/>
      <sheetName val="maintenance"/>
      <sheetName val="soluble_pool"/>
      <sheetName val="ion"/>
      <sheetName val="lipids"/>
    </sheetNames>
    <sheetDataSet>
      <sheetData sheetId="0"/>
      <sheetData sheetId="1"/>
      <sheetData sheetId="2"/>
      <sheetData sheetId="3">
        <row r="2">
          <cell r="G2" t="str">
            <v>metabolite</v>
          </cell>
          <cell r="H2" t="str">
            <v>location</v>
          </cell>
          <cell r="I2" t="str">
            <v>type</v>
          </cell>
          <cell r="J2" t="str">
            <v>formula</v>
          </cell>
          <cell r="K2" t="str">
            <v>C</v>
          </cell>
          <cell r="L2" t="str">
            <v>H</v>
          </cell>
          <cell r="M2" t="str">
            <v>N</v>
          </cell>
          <cell r="N2" t="str">
            <v>O</v>
          </cell>
          <cell r="O2" t="str">
            <v>P</v>
          </cell>
          <cell r="P2" t="str">
            <v>S</v>
          </cell>
          <cell r="Q2" t="str">
            <v>MW (mg/mmol)</v>
          </cell>
        </row>
        <row r="4">
          <cell r="G4" t="str">
            <v>ala-L</v>
          </cell>
          <cell r="H4" t="str">
            <v>cytoplasm</v>
          </cell>
          <cell r="I4" t="str">
            <v>AA</v>
          </cell>
          <cell r="J4" t="str">
            <v>C3H7NO2</v>
          </cell>
          <cell r="K4">
            <v>3</v>
          </cell>
          <cell r="L4">
            <v>7</v>
          </cell>
          <cell r="M4">
            <v>1</v>
          </cell>
          <cell r="N4">
            <v>2</v>
          </cell>
          <cell r="O4">
            <v>0</v>
          </cell>
          <cell r="P4">
            <v>0</v>
          </cell>
          <cell r="Q4">
            <v>89.094000000000008</v>
          </cell>
        </row>
        <row r="5">
          <cell r="G5" t="str">
            <v>arg-L</v>
          </cell>
          <cell r="H5" t="str">
            <v>cytoplasm</v>
          </cell>
          <cell r="I5" t="str">
            <v>AA</v>
          </cell>
          <cell r="J5" t="str">
            <v>C6H15N4O2</v>
          </cell>
          <cell r="K5">
            <v>6</v>
          </cell>
          <cell r="L5">
            <v>15</v>
          </cell>
          <cell r="M5">
            <v>4</v>
          </cell>
          <cell r="N5">
            <v>2</v>
          </cell>
          <cell r="O5">
            <v>0</v>
          </cell>
          <cell r="P5">
            <v>0</v>
          </cell>
          <cell r="Q5">
            <v>175.21200000000002</v>
          </cell>
        </row>
        <row r="6">
          <cell r="G6" t="str">
            <v>asn-L</v>
          </cell>
          <cell r="H6" t="str">
            <v>cytoplasm</v>
          </cell>
          <cell r="I6" t="str">
            <v>AA</v>
          </cell>
          <cell r="J6" t="str">
            <v>C4H8N2O3</v>
          </cell>
          <cell r="K6">
            <v>4</v>
          </cell>
          <cell r="L6">
            <v>8</v>
          </cell>
          <cell r="M6">
            <v>2</v>
          </cell>
          <cell r="N6">
            <v>3</v>
          </cell>
          <cell r="O6">
            <v>0</v>
          </cell>
          <cell r="P6">
            <v>0</v>
          </cell>
          <cell r="Q6">
            <v>132.119</v>
          </cell>
        </row>
        <row r="7">
          <cell r="G7" t="str">
            <v>asp-L</v>
          </cell>
          <cell r="H7" t="str">
            <v>cytoplasm</v>
          </cell>
          <cell r="I7" t="str">
            <v>AA</v>
          </cell>
          <cell r="J7" t="str">
            <v>C4H6NO4</v>
          </cell>
          <cell r="K7">
            <v>4</v>
          </cell>
          <cell r="L7">
            <v>6</v>
          </cell>
          <cell r="M7">
            <v>1</v>
          </cell>
          <cell r="N7">
            <v>4</v>
          </cell>
          <cell r="O7">
            <v>0</v>
          </cell>
          <cell r="P7">
            <v>0</v>
          </cell>
          <cell r="Q7">
            <v>132.095</v>
          </cell>
        </row>
        <row r="8">
          <cell r="G8" t="str">
            <v>cys-L</v>
          </cell>
          <cell r="H8" t="str">
            <v>cytoplasm</v>
          </cell>
          <cell r="I8" t="str">
            <v>AA</v>
          </cell>
          <cell r="J8" t="str">
            <v>C3H7NO2S</v>
          </cell>
          <cell r="K8">
            <v>3</v>
          </cell>
          <cell r="L8">
            <v>7</v>
          </cell>
          <cell r="M8">
            <v>1</v>
          </cell>
          <cell r="N8">
            <v>2</v>
          </cell>
          <cell r="O8">
            <v>0</v>
          </cell>
          <cell r="P8">
            <v>1</v>
          </cell>
          <cell r="Q8">
            <v>121.16000000000001</v>
          </cell>
        </row>
        <row r="9">
          <cell r="G9" t="str">
            <v>gln-L</v>
          </cell>
          <cell r="H9" t="str">
            <v>cytoplasm</v>
          </cell>
          <cell r="I9" t="str">
            <v>AA</v>
          </cell>
          <cell r="J9" t="str">
            <v>C5H10N2O3</v>
          </cell>
          <cell r="K9">
            <v>5</v>
          </cell>
          <cell r="L9">
            <v>10</v>
          </cell>
          <cell r="M9">
            <v>2</v>
          </cell>
          <cell r="N9">
            <v>3</v>
          </cell>
          <cell r="O9">
            <v>0</v>
          </cell>
          <cell r="P9">
            <v>0</v>
          </cell>
          <cell r="Q9">
            <v>146.14599999999999</v>
          </cell>
        </row>
        <row r="10">
          <cell r="G10" t="str">
            <v>glu-L</v>
          </cell>
          <cell r="H10" t="str">
            <v>cytoplasm</v>
          </cell>
          <cell r="I10" t="str">
            <v>AA</v>
          </cell>
          <cell r="J10" t="str">
            <v>C5H8NO4</v>
          </cell>
          <cell r="K10">
            <v>5</v>
          </cell>
          <cell r="L10">
            <v>8</v>
          </cell>
          <cell r="M10">
            <v>1</v>
          </cell>
          <cell r="N10">
            <v>4</v>
          </cell>
          <cell r="O10">
            <v>0</v>
          </cell>
          <cell r="P10">
            <v>0</v>
          </cell>
          <cell r="Q10">
            <v>146.12200000000001</v>
          </cell>
        </row>
        <row r="11">
          <cell r="G11" t="str">
            <v>gly</v>
          </cell>
          <cell r="H11" t="str">
            <v>cytoplasm</v>
          </cell>
          <cell r="I11" t="str">
            <v>AA</v>
          </cell>
          <cell r="J11" t="str">
            <v>C2H5NO2</v>
          </cell>
          <cell r="K11">
            <v>2</v>
          </cell>
          <cell r="L11">
            <v>5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75.067000000000007</v>
          </cell>
        </row>
        <row r="12">
          <cell r="G12" t="str">
            <v>his-L</v>
          </cell>
          <cell r="H12" t="str">
            <v>cytoplasm</v>
          </cell>
          <cell r="I12" t="str">
            <v>AA</v>
          </cell>
          <cell r="J12" t="str">
            <v>C6H9N3O2</v>
          </cell>
          <cell r="K12">
            <v>6</v>
          </cell>
          <cell r="L12">
            <v>9</v>
          </cell>
          <cell r="M12">
            <v>3</v>
          </cell>
          <cell r="N12">
            <v>2</v>
          </cell>
          <cell r="O12">
            <v>0</v>
          </cell>
          <cell r="P12">
            <v>0</v>
          </cell>
          <cell r="Q12">
            <v>155.15700000000001</v>
          </cell>
        </row>
        <row r="13">
          <cell r="G13" t="str">
            <v>ile-L</v>
          </cell>
          <cell r="H13" t="str">
            <v>cytoplasm</v>
          </cell>
          <cell r="I13" t="str">
            <v>AA</v>
          </cell>
          <cell r="J13" t="str">
            <v>C6H13NO2</v>
          </cell>
          <cell r="K13">
            <v>6</v>
          </cell>
          <cell r="L13">
            <v>13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131.17500000000001</v>
          </cell>
        </row>
        <row r="14">
          <cell r="G14" t="str">
            <v>leu-L</v>
          </cell>
          <cell r="H14" t="str">
            <v>cytoplasm</v>
          </cell>
          <cell r="I14" t="str">
            <v>AA</v>
          </cell>
          <cell r="J14" t="str">
            <v>C6H13NO2</v>
          </cell>
          <cell r="K14">
            <v>6</v>
          </cell>
          <cell r="L14">
            <v>13</v>
          </cell>
          <cell r="M14">
            <v>1</v>
          </cell>
          <cell r="N14">
            <v>2</v>
          </cell>
          <cell r="O14">
            <v>0</v>
          </cell>
          <cell r="P14">
            <v>0</v>
          </cell>
          <cell r="Q14">
            <v>131.17500000000001</v>
          </cell>
        </row>
        <row r="15">
          <cell r="G15" t="str">
            <v>lys-L</v>
          </cell>
          <cell r="H15" t="str">
            <v>cytoplasm</v>
          </cell>
          <cell r="I15" t="str">
            <v>AA</v>
          </cell>
          <cell r="J15" t="str">
            <v>C6H15N2O2</v>
          </cell>
          <cell r="K15">
            <v>6</v>
          </cell>
          <cell r="L15">
            <v>15</v>
          </cell>
          <cell r="M15">
            <v>2</v>
          </cell>
          <cell r="N15">
            <v>2</v>
          </cell>
          <cell r="O15">
            <v>0</v>
          </cell>
          <cell r="P15">
            <v>0</v>
          </cell>
          <cell r="Q15">
            <v>147.19800000000001</v>
          </cell>
        </row>
        <row r="16">
          <cell r="G16" t="str">
            <v>met-L</v>
          </cell>
          <cell r="H16" t="str">
            <v>cytoplasm</v>
          </cell>
          <cell r="I16" t="str">
            <v>AA</v>
          </cell>
          <cell r="J16" t="str">
            <v>C5H11NO2S</v>
          </cell>
          <cell r="K16">
            <v>5</v>
          </cell>
          <cell r="L16">
            <v>11</v>
          </cell>
          <cell r="M16">
            <v>1</v>
          </cell>
          <cell r="N16">
            <v>2</v>
          </cell>
          <cell r="O16">
            <v>0</v>
          </cell>
          <cell r="P16">
            <v>1</v>
          </cell>
          <cell r="Q16">
            <v>149.214</v>
          </cell>
        </row>
        <row r="17">
          <cell r="G17" t="str">
            <v>phe-L</v>
          </cell>
          <cell r="H17" t="str">
            <v>cytoplasm</v>
          </cell>
          <cell r="I17" t="str">
            <v>AA</v>
          </cell>
          <cell r="J17" t="str">
            <v>C9H11NO2</v>
          </cell>
          <cell r="K17">
            <v>9</v>
          </cell>
          <cell r="L17">
            <v>11</v>
          </cell>
          <cell r="M17">
            <v>1</v>
          </cell>
          <cell r="N17">
            <v>2</v>
          </cell>
          <cell r="O17">
            <v>0</v>
          </cell>
          <cell r="P17">
            <v>0</v>
          </cell>
          <cell r="Q17">
            <v>165.19199999999998</v>
          </cell>
        </row>
        <row r="18">
          <cell r="G18" t="str">
            <v>pro-L</v>
          </cell>
          <cell r="H18" t="str">
            <v>cytoplasm</v>
          </cell>
          <cell r="I18" t="str">
            <v>AA</v>
          </cell>
          <cell r="J18" t="str">
            <v>C5H9NO2</v>
          </cell>
          <cell r="K18">
            <v>5</v>
          </cell>
          <cell r="L18">
            <v>9</v>
          </cell>
          <cell r="M18">
            <v>1</v>
          </cell>
          <cell r="N18">
            <v>2</v>
          </cell>
          <cell r="O18">
            <v>0</v>
          </cell>
          <cell r="P18">
            <v>0</v>
          </cell>
          <cell r="Q18">
            <v>115.13200000000001</v>
          </cell>
        </row>
        <row r="19">
          <cell r="G19" t="str">
            <v>ser-L</v>
          </cell>
          <cell r="H19" t="str">
            <v>cytoplasm</v>
          </cell>
          <cell r="I19" t="str">
            <v>AA</v>
          </cell>
          <cell r="J19" t="str">
            <v>C3H7NO3</v>
          </cell>
          <cell r="K19">
            <v>3</v>
          </cell>
          <cell r="L19">
            <v>7</v>
          </cell>
          <cell r="M19">
            <v>1</v>
          </cell>
          <cell r="N19">
            <v>3</v>
          </cell>
          <cell r="O19">
            <v>0</v>
          </cell>
          <cell r="P19">
            <v>0</v>
          </cell>
          <cell r="Q19">
            <v>105.093</v>
          </cell>
        </row>
        <row r="20">
          <cell r="G20" t="str">
            <v>thr-L</v>
          </cell>
          <cell r="H20" t="str">
            <v>cytoplasm</v>
          </cell>
          <cell r="I20" t="str">
            <v>AA</v>
          </cell>
          <cell r="J20" t="str">
            <v>C4H9NO3</v>
          </cell>
          <cell r="K20">
            <v>4</v>
          </cell>
          <cell r="L20">
            <v>9</v>
          </cell>
          <cell r="M20">
            <v>1</v>
          </cell>
          <cell r="N20">
            <v>3</v>
          </cell>
          <cell r="O20">
            <v>0</v>
          </cell>
          <cell r="P20">
            <v>0</v>
          </cell>
          <cell r="Q20">
            <v>119.12</v>
          </cell>
        </row>
        <row r="21">
          <cell r="G21" t="str">
            <v>trp-L</v>
          </cell>
          <cell r="H21" t="str">
            <v>cytoplasm</v>
          </cell>
          <cell r="I21" t="str">
            <v>AA</v>
          </cell>
          <cell r="J21" t="str">
            <v>C11H12N2O2</v>
          </cell>
          <cell r="K21">
            <v>11</v>
          </cell>
          <cell r="L21">
            <v>12</v>
          </cell>
          <cell r="M21">
            <v>2</v>
          </cell>
          <cell r="N21">
            <v>2</v>
          </cell>
          <cell r="O21">
            <v>0</v>
          </cell>
          <cell r="P21">
            <v>0</v>
          </cell>
          <cell r="Q21">
            <v>204.22899999999998</v>
          </cell>
        </row>
        <row r="22">
          <cell r="G22" t="str">
            <v>tyr-L</v>
          </cell>
          <cell r="H22" t="str">
            <v>cytoplasm</v>
          </cell>
          <cell r="I22" t="str">
            <v>AA</v>
          </cell>
          <cell r="J22" t="str">
            <v>C9H11NO3</v>
          </cell>
          <cell r="K22">
            <v>9</v>
          </cell>
          <cell r="L22">
            <v>11</v>
          </cell>
          <cell r="M22">
            <v>1</v>
          </cell>
          <cell r="N22">
            <v>3</v>
          </cell>
          <cell r="O22">
            <v>0</v>
          </cell>
          <cell r="P22">
            <v>0</v>
          </cell>
          <cell r="Q22">
            <v>181.19099999999997</v>
          </cell>
        </row>
        <row r="23">
          <cell r="G23" t="str">
            <v>val-L</v>
          </cell>
          <cell r="H23" t="str">
            <v>cytoplasm</v>
          </cell>
          <cell r="I23" t="str">
            <v>AA</v>
          </cell>
          <cell r="J23" t="str">
            <v>C5H11NO2</v>
          </cell>
          <cell r="K23">
            <v>5</v>
          </cell>
          <cell r="L23">
            <v>11</v>
          </cell>
          <cell r="M23">
            <v>1</v>
          </cell>
          <cell r="N23">
            <v>2</v>
          </cell>
          <cell r="O23">
            <v>0</v>
          </cell>
          <cell r="P23">
            <v>0</v>
          </cell>
          <cell r="Q23">
            <v>117.14800000000001</v>
          </cell>
        </row>
        <row r="24">
          <cell r="G24" t="str">
            <v>datp</v>
          </cell>
          <cell r="H24" t="str">
            <v>cytoplasm</v>
          </cell>
          <cell r="I24" t="str">
            <v>DNA</v>
          </cell>
          <cell r="J24" t="str">
            <v>C10H12N5O12P3</v>
          </cell>
          <cell r="K24">
            <v>10</v>
          </cell>
          <cell r="L24">
            <v>12</v>
          </cell>
          <cell r="M24">
            <v>5</v>
          </cell>
          <cell r="N24">
            <v>12</v>
          </cell>
          <cell r="O24">
            <v>3</v>
          </cell>
          <cell r="P24">
            <v>0</v>
          </cell>
          <cell r="Q24">
            <v>487.15099999999995</v>
          </cell>
        </row>
        <row r="25">
          <cell r="G25" t="str">
            <v>dctp</v>
          </cell>
          <cell r="H25" t="str">
            <v>cytoplasm</v>
          </cell>
          <cell r="I25" t="str">
            <v>DNA</v>
          </cell>
          <cell r="J25" t="str">
            <v>C9H12N3O13P3</v>
          </cell>
          <cell r="K25">
            <v>9</v>
          </cell>
          <cell r="L25">
            <v>10</v>
          </cell>
          <cell r="M25">
            <v>3</v>
          </cell>
          <cell r="N25">
            <v>13</v>
          </cell>
          <cell r="O25">
            <v>3</v>
          </cell>
          <cell r="P25">
            <v>0</v>
          </cell>
          <cell r="Q25">
            <v>461.10900000000004</v>
          </cell>
        </row>
        <row r="26">
          <cell r="G26" t="str">
            <v>dgtp</v>
          </cell>
          <cell r="H26" t="str">
            <v>cytoplasm</v>
          </cell>
          <cell r="I26" t="str">
            <v>DNA</v>
          </cell>
          <cell r="J26" t="str">
            <v>C10H12N5O13P3</v>
          </cell>
          <cell r="K26">
            <v>10</v>
          </cell>
          <cell r="L26">
            <v>12</v>
          </cell>
          <cell r="M26">
            <v>5</v>
          </cell>
          <cell r="N26">
            <v>13</v>
          </cell>
          <cell r="O26">
            <v>3</v>
          </cell>
          <cell r="P26">
            <v>0</v>
          </cell>
          <cell r="Q26">
            <v>503.15</v>
          </cell>
        </row>
        <row r="27">
          <cell r="G27" t="str">
            <v>dttp</v>
          </cell>
          <cell r="H27" t="str">
            <v>cytoplasm</v>
          </cell>
          <cell r="I27" t="str">
            <v>DNA</v>
          </cell>
          <cell r="J27" t="str">
            <v>C10H13N2O14P3</v>
          </cell>
          <cell r="K27">
            <v>10</v>
          </cell>
          <cell r="L27">
            <v>13</v>
          </cell>
          <cell r="M27">
            <v>2</v>
          </cell>
          <cell r="N27">
            <v>14</v>
          </cell>
          <cell r="O27">
            <v>3</v>
          </cell>
          <cell r="P27">
            <v>0</v>
          </cell>
          <cell r="Q27">
            <v>478.13600000000008</v>
          </cell>
        </row>
        <row r="28">
          <cell r="G28" t="str">
            <v>ctp</v>
          </cell>
          <cell r="H28" t="str">
            <v>cytoplasm</v>
          </cell>
          <cell r="I28" t="str">
            <v>RNA</v>
          </cell>
          <cell r="J28" t="str">
            <v>C9H12N3O14P3</v>
          </cell>
          <cell r="K28">
            <v>9</v>
          </cell>
          <cell r="L28">
            <v>12</v>
          </cell>
          <cell r="M28">
            <v>3</v>
          </cell>
          <cell r="N28">
            <v>14</v>
          </cell>
          <cell r="O28">
            <v>3</v>
          </cell>
          <cell r="P28">
            <v>0</v>
          </cell>
          <cell r="Q28">
            <v>479.12400000000002</v>
          </cell>
        </row>
        <row r="29">
          <cell r="G29" t="str">
            <v>gtp</v>
          </cell>
          <cell r="H29" t="str">
            <v>cytoplasm</v>
          </cell>
          <cell r="I29" t="str">
            <v>RNA</v>
          </cell>
          <cell r="J29" t="str">
            <v>C10H12N5O14P3</v>
          </cell>
          <cell r="K29">
            <v>10</v>
          </cell>
          <cell r="L29">
            <v>12</v>
          </cell>
          <cell r="M29">
            <v>5</v>
          </cell>
          <cell r="N29">
            <v>14</v>
          </cell>
          <cell r="O29">
            <v>3</v>
          </cell>
          <cell r="P29">
            <v>0</v>
          </cell>
          <cell r="Q29">
            <v>519.149</v>
          </cell>
        </row>
        <row r="30">
          <cell r="G30" t="str">
            <v>utp</v>
          </cell>
          <cell r="H30" t="str">
            <v>cytoplasm</v>
          </cell>
          <cell r="I30" t="str">
            <v>RNA</v>
          </cell>
          <cell r="J30" t="str">
            <v>C9H11N2O15P3</v>
          </cell>
          <cell r="K30">
            <v>9</v>
          </cell>
          <cell r="L30">
            <v>11</v>
          </cell>
          <cell r="M30">
            <v>2</v>
          </cell>
          <cell r="N30">
            <v>15</v>
          </cell>
          <cell r="O30">
            <v>3</v>
          </cell>
          <cell r="P30">
            <v>0</v>
          </cell>
          <cell r="Q30">
            <v>480.10800000000006</v>
          </cell>
        </row>
        <row r="31">
          <cell r="G31" t="str">
            <v>atp**</v>
          </cell>
          <cell r="H31" t="str">
            <v>cytoplasm</v>
          </cell>
          <cell r="I31" t="str">
            <v>RNA</v>
          </cell>
          <cell r="J31" t="str">
            <v>C10H12N5O13P3</v>
          </cell>
          <cell r="K31">
            <v>10</v>
          </cell>
          <cell r="L31">
            <v>12</v>
          </cell>
          <cell r="M31">
            <v>5</v>
          </cell>
          <cell r="N31">
            <v>13</v>
          </cell>
          <cell r="O31">
            <v>3</v>
          </cell>
          <cell r="P31">
            <v>0</v>
          </cell>
          <cell r="Q31">
            <v>503.15</v>
          </cell>
        </row>
        <row r="32">
          <cell r="G32" t="str">
            <v>glycogen</v>
          </cell>
          <cell r="H32" t="str">
            <v>cytoplasm</v>
          </cell>
          <cell r="I32" t="str">
            <v>carbohydrate</v>
          </cell>
          <cell r="J32" t="str">
            <v>C6H10O5</v>
          </cell>
          <cell r="K32">
            <v>6</v>
          </cell>
          <cell r="L32">
            <v>10</v>
          </cell>
          <cell r="M32">
            <v>0</v>
          </cell>
          <cell r="N32">
            <v>5</v>
          </cell>
          <cell r="O32">
            <v>0</v>
          </cell>
          <cell r="P32">
            <v>0</v>
          </cell>
          <cell r="Q32">
            <v>162.14100000000002</v>
          </cell>
        </row>
        <row r="33">
          <cell r="G33" t="str">
            <v>Peptidoglycan</v>
          </cell>
          <cell r="H33" t="str">
            <v>cytoplasm</v>
          </cell>
          <cell r="I33" t="str">
            <v>Peptidoglycan</v>
          </cell>
          <cell r="J33" t="str">
            <v>C95H156N8O28P2</v>
          </cell>
          <cell r="K33">
            <v>95</v>
          </cell>
          <cell r="L33">
            <v>156</v>
          </cell>
          <cell r="M33">
            <v>8</v>
          </cell>
          <cell r="N33">
            <v>28</v>
          </cell>
          <cell r="O33">
            <v>2</v>
          </cell>
          <cell r="P33">
            <v>0</v>
          </cell>
          <cell r="Q33">
            <v>1920.269</v>
          </cell>
        </row>
        <row r="34">
          <cell r="G34" t="str">
            <v>colipa</v>
          </cell>
          <cell r="H34" t="str">
            <v>cytoplasm</v>
          </cell>
          <cell r="I34" t="str">
            <v>LPS</v>
          </cell>
          <cell r="J34" t="str">
            <v>C176H303N2O100P4</v>
          </cell>
          <cell r="K34">
            <v>176</v>
          </cell>
          <cell r="L34">
            <v>303</v>
          </cell>
          <cell r="M34">
            <v>2</v>
          </cell>
          <cell r="N34">
            <v>100</v>
          </cell>
          <cell r="O34">
            <v>4</v>
          </cell>
          <cell r="P34">
            <v>0</v>
          </cell>
          <cell r="Q34">
            <v>4171.17</v>
          </cell>
        </row>
        <row r="35">
          <cell r="G35" t="str">
            <v>pe160</v>
          </cell>
          <cell r="H35" t="str">
            <v>cytoplasm</v>
          </cell>
          <cell r="I35" t="str">
            <v>lipid</v>
          </cell>
          <cell r="J35" t="str">
            <v>C37H74N1O8P1</v>
          </cell>
          <cell r="K35">
            <v>37</v>
          </cell>
          <cell r="L35">
            <v>74</v>
          </cell>
          <cell r="M35">
            <v>1</v>
          </cell>
          <cell r="N35">
            <v>8</v>
          </cell>
          <cell r="O35">
            <v>1</v>
          </cell>
          <cell r="P35">
            <v>0</v>
          </cell>
          <cell r="Q35">
            <v>691.97199999999998</v>
          </cell>
        </row>
        <row r="36">
          <cell r="G36" t="str">
            <v>pe161</v>
          </cell>
          <cell r="H36" t="str">
            <v>cytoplasm</v>
          </cell>
          <cell r="I36" t="str">
            <v>lipid</v>
          </cell>
          <cell r="J36" t="str">
            <v>C37H70N1O8P1</v>
          </cell>
          <cell r="K36">
            <v>37</v>
          </cell>
          <cell r="L36">
            <v>70</v>
          </cell>
          <cell r="M36">
            <v>1</v>
          </cell>
          <cell r="N36">
            <v>8</v>
          </cell>
          <cell r="O36">
            <v>1</v>
          </cell>
          <cell r="P36">
            <v>0</v>
          </cell>
          <cell r="Q36">
            <v>687.93999999999994</v>
          </cell>
        </row>
        <row r="37">
          <cell r="G37" t="str">
            <v>pe181</v>
          </cell>
          <cell r="H37" t="str">
            <v>cytoplasm</v>
          </cell>
          <cell r="I37" t="str">
            <v>lipid</v>
          </cell>
          <cell r="J37" t="str">
            <v>C41H78N1O8P1</v>
          </cell>
          <cell r="K37">
            <v>41</v>
          </cell>
          <cell r="L37">
            <v>78</v>
          </cell>
          <cell r="M37">
            <v>1</v>
          </cell>
          <cell r="N37">
            <v>8</v>
          </cell>
          <cell r="O37">
            <v>1</v>
          </cell>
          <cell r="P37">
            <v>0</v>
          </cell>
          <cell r="Q37">
            <v>744.04799999999989</v>
          </cell>
        </row>
        <row r="38">
          <cell r="G38" t="str">
            <v>pg160</v>
          </cell>
          <cell r="H38" t="str">
            <v>cytoplasm</v>
          </cell>
          <cell r="I38" t="str">
            <v>lipid</v>
          </cell>
          <cell r="J38" t="str">
            <v>C38H74O10P1</v>
          </cell>
          <cell r="K38">
            <v>38</v>
          </cell>
          <cell r="L38">
            <v>74</v>
          </cell>
          <cell r="M38">
            <v>0</v>
          </cell>
          <cell r="N38">
            <v>10</v>
          </cell>
          <cell r="O38">
            <v>1</v>
          </cell>
          <cell r="P38">
            <v>0</v>
          </cell>
          <cell r="Q38">
            <v>721.97400000000005</v>
          </cell>
        </row>
        <row r="39">
          <cell r="G39" t="str">
            <v>pg161</v>
          </cell>
          <cell r="H39" t="str">
            <v>cytoplasm</v>
          </cell>
          <cell r="I39" t="str">
            <v>lipid</v>
          </cell>
          <cell r="J39" t="str">
            <v>C38H70O10P1</v>
          </cell>
          <cell r="K39">
            <v>38</v>
          </cell>
          <cell r="L39">
            <v>70</v>
          </cell>
          <cell r="M39">
            <v>0</v>
          </cell>
          <cell r="N39">
            <v>10</v>
          </cell>
          <cell r="O39">
            <v>1</v>
          </cell>
          <cell r="P39">
            <v>0</v>
          </cell>
          <cell r="Q39">
            <v>717.94200000000001</v>
          </cell>
        </row>
        <row r="40">
          <cell r="G40" t="str">
            <v>pg181</v>
          </cell>
          <cell r="H40" t="str">
            <v>cytoplasm</v>
          </cell>
          <cell r="I40" t="str">
            <v>lipid</v>
          </cell>
          <cell r="J40" t="str">
            <v>C42H78O10P1</v>
          </cell>
          <cell r="K40">
            <v>42</v>
          </cell>
          <cell r="L40">
            <v>78</v>
          </cell>
          <cell r="M40">
            <v>0</v>
          </cell>
          <cell r="N40">
            <v>10</v>
          </cell>
          <cell r="O40">
            <v>1</v>
          </cell>
          <cell r="P40">
            <v>0</v>
          </cell>
          <cell r="Q40">
            <v>774.05000000000007</v>
          </cell>
        </row>
        <row r="41">
          <cell r="G41" t="str">
            <v>clpn160</v>
          </cell>
          <cell r="H41" t="str">
            <v>cytoplasm</v>
          </cell>
          <cell r="I41" t="str">
            <v>lipid</v>
          </cell>
          <cell r="J41" t="str">
            <v>C73H140O17P2</v>
          </cell>
          <cell r="K41">
            <v>73</v>
          </cell>
          <cell r="L41">
            <v>140</v>
          </cell>
          <cell r="M41">
            <v>0</v>
          </cell>
          <cell r="N41">
            <v>17</v>
          </cell>
          <cell r="O41">
            <v>2</v>
          </cell>
          <cell r="P41">
            <v>0</v>
          </cell>
          <cell r="Q41">
            <v>1351.854</v>
          </cell>
        </row>
        <row r="42">
          <cell r="G42" t="str">
            <v>clpn161</v>
          </cell>
          <cell r="H42" t="str">
            <v>cytoplasm</v>
          </cell>
          <cell r="I42" t="str">
            <v>lipid</v>
          </cell>
          <cell r="J42" t="str">
            <v>C73H132O17P2</v>
          </cell>
          <cell r="K42">
            <v>73</v>
          </cell>
          <cell r="L42">
            <v>132</v>
          </cell>
          <cell r="M42">
            <v>0</v>
          </cell>
          <cell r="N42">
            <v>17</v>
          </cell>
          <cell r="O42">
            <v>2</v>
          </cell>
          <cell r="P42">
            <v>0</v>
          </cell>
          <cell r="Q42">
            <v>1343.7900000000002</v>
          </cell>
        </row>
        <row r="43">
          <cell r="G43" t="str">
            <v>clpn181</v>
          </cell>
          <cell r="H43" t="str">
            <v>cytoplasm</v>
          </cell>
          <cell r="I43" t="str">
            <v>lipid</v>
          </cell>
          <cell r="J43" t="str">
            <v>C81H148O17P2</v>
          </cell>
          <cell r="K43">
            <v>81</v>
          </cell>
          <cell r="L43">
            <v>148</v>
          </cell>
          <cell r="M43">
            <v>0</v>
          </cell>
          <cell r="N43">
            <v>17</v>
          </cell>
          <cell r="O43">
            <v>2</v>
          </cell>
          <cell r="P43">
            <v>0</v>
          </cell>
          <cell r="Q43">
            <v>1456.0060000000001</v>
          </cell>
        </row>
        <row r="44">
          <cell r="G44" t="str">
            <v>k</v>
          </cell>
          <cell r="H44" t="str">
            <v>cytoplasm</v>
          </cell>
          <cell r="I44" t="str">
            <v>inorganic ions</v>
          </cell>
          <cell r="J44" t="str">
            <v>K</v>
          </cell>
          <cell r="Q44">
            <v>38.963700000000003</v>
          </cell>
        </row>
        <row r="45">
          <cell r="G45" t="str">
            <v>nh4</v>
          </cell>
          <cell r="H45" t="str">
            <v>cytoplasm</v>
          </cell>
          <cell r="I45" t="str">
            <v>inorganic ions</v>
          </cell>
          <cell r="J45" t="str">
            <v>H4N</v>
          </cell>
          <cell r="K45">
            <v>0</v>
          </cell>
          <cell r="L45">
            <v>4</v>
          </cell>
          <cell r="M45">
            <v>1</v>
          </cell>
          <cell r="N45">
            <v>0</v>
          </cell>
          <cell r="O45">
            <v>0</v>
          </cell>
          <cell r="P45">
            <v>0</v>
          </cell>
          <cell r="Q45">
            <v>18.039000000000001</v>
          </cell>
        </row>
        <row r="46">
          <cell r="G46" t="str">
            <v>mg2</v>
          </cell>
          <cell r="H46" t="str">
            <v>cytoplasm</v>
          </cell>
          <cell r="I46" t="str">
            <v>inorganic ions</v>
          </cell>
          <cell r="J46" t="str">
            <v>Mg</v>
          </cell>
          <cell r="Q46">
            <v>23.984999999999999</v>
          </cell>
        </row>
        <row r="47">
          <cell r="G47" t="str">
            <v>ca2</v>
          </cell>
          <cell r="H47" t="str">
            <v>cytoplasm</v>
          </cell>
          <cell r="I47" t="str">
            <v>inorganic ions</v>
          </cell>
          <cell r="J47" t="str">
            <v>Ca</v>
          </cell>
          <cell r="Q47">
            <v>39.962600000000002</v>
          </cell>
        </row>
        <row r="48">
          <cell r="G48" t="str">
            <v>fe2</v>
          </cell>
          <cell r="H48" t="str">
            <v>cytoplasm</v>
          </cell>
          <cell r="I48" t="str">
            <v>inorganic ions</v>
          </cell>
          <cell r="J48" t="str">
            <v>Fe</v>
          </cell>
          <cell r="Q48">
            <v>55.934899999999999</v>
          </cell>
        </row>
        <row r="49">
          <cell r="G49" t="str">
            <v>fe3</v>
          </cell>
          <cell r="H49" t="str">
            <v>cytoplasm</v>
          </cell>
          <cell r="I49" t="str">
            <v>inorganic ions</v>
          </cell>
          <cell r="J49" t="str">
            <v>Fe</v>
          </cell>
          <cell r="Q49">
            <v>55.934899999999999</v>
          </cell>
        </row>
        <row r="50">
          <cell r="G50" t="str">
            <v>cu2</v>
          </cell>
          <cell r="H50" t="str">
            <v>cytoplasm</v>
          </cell>
          <cell r="I50" t="str">
            <v>inorganic ions</v>
          </cell>
          <cell r="J50" t="str">
            <v>Cu</v>
          </cell>
          <cell r="Q50">
            <v>63.545999999999999</v>
          </cell>
        </row>
        <row r="51">
          <cell r="G51" t="str">
            <v>cl</v>
          </cell>
          <cell r="H51" t="str">
            <v>cytoplasm</v>
          </cell>
          <cell r="I51" t="str">
            <v>inorganic ions</v>
          </cell>
          <cell r="J51" t="str">
            <v>Cl</v>
          </cell>
          <cell r="Q51">
            <v>34.968899999999998</v>
          </cell>
        </row>
        <row r="52">
          <cell r="G52" t="str">
            <v>so4</v>
          </cell>
          <cell r="H52" t="str">
            <v>cytoplasm</v>
          </cell>
          <cell r="I52" t="str">
            <v>inorganic ions</v>
          </cell>
          <cell r="J52" t="str">
            <v>O4S</v>
          </cell>
          <cell r="K52">
            <v>0</v>
          </cell>
          <cell r="L52">
            <v>0</v>
          </cell>
          <cell r="M52">
            <v>0</v>
          </cell>
          <cell r="N52">
            <v>4</v>
          </cell>
          <cell r="O52">
            <v>0</v>
          </cell>
          <cell r="P52">
            <v>1</v>
          </cell>
          <cell r="Q52">
            <v>96.062000000000012</v>
          </cell>
        </row>
        <row r="53">
          <cell r="G53" t="str">
            <v>pi**</v>
          </cell>
          <cell r="H53" t="str">
            <v>cytoplasm</v>
          </cell>
          <cell r="I53" t="str">
            <v>inorganic ions</v>
          </cell>
          <cell r="J53" t="str">
            <v>HO4P</v>
          </cell>
          <cell r="K53">
            <v>0</v>
          </cell>
          <cell r="L53">
            <v>1</v>
          </cell>
          <cell r="M53">
            <v>0</v>
          </cell>
          <cell r="N53">
            <v>4</v>
          </cell>
          <cell r="O53">
            <v>1</v>
          </cell>
          <cell r="P53">
            <v>0</v>
          </cell>
          <cell r="Q53">
            <v>95.978000000000009</v>
          </cell>
        </row>
        <row r="54">
          <cell r="G54" t="str">
            <v>ptrc</v>
          </cell>
          <cell r="H54" t="str">
            <v>cytoplasm</v>
          </cell>
          <cell r="I54" t="str">
            <v>polyamine</v>
          </cell>
          <cell r="J54" t="str">
            <v>C4H14N2</v>
          </cell>
          <cell r="K54">
            <v>4</v>
          </cell>
          <cell r="L54">
            <v>14</v>
          </cell>
          <cell r="M54">
            <v>2</v>
          </cell>
          <cell r="N54">
            <v>0</v>
          </cell>
          <cell r="O54">
            <v>0</v>
          </cell>
          <cell r="P54">
            <v>0</v>
          </cell>
          <cell r="Q54">
            <v>90.17</v>
          </cell>
        </row>
        <row r="55">
          <cell r="G55" t="str">
            <v>spmd</v>
          </cell>
          <cell r="H55" t="str">
            <v>cytoplasm</v>
          </cell>
          <cell r="I55" t="str">
            <v>polyamine</v>
          </cell>
          <cell r="J55" t="str">
            <v>C7H22N3</v>
          </cell>
          <cell r="K55">
            <v>7</v>
          </cell>
          <cell r="L55">
            <v>22</v>
          </cell>
          <cell r="M55">
            <v>3</v>
          </cell>
          <cell r="N55">
            <v>0</v>
          </cell>
          <cell r="O55">
            <v>0</v>
          </cell>
          <cell r="P55">
            <v>0</v>
          </cell>
          <cell r="Q55">
            <v>148.274</v>
          </cell>
        </row>
        <row r="56">
          <cell r="G56" t="str">
            <v>accoa</v>
          </cell>
          <cell r="H56" t="str">
            <v>cytoplasm</v>
          </cell>
          <cell r="I56" t="str">
            <v>cofactor</v>
          </cell>
          <cell r="J56" t="str">
            <v>C23H34N7O17P3S</v>
          </cell>
          <cell r="K56">
            <v>23</v>
          </cell>
          <cell r="L56">
            <v>34</v>
          </cell>
          <cell r="M56">
            <v>7</v>
          </cell>
          <cell r="N56">
            <v>17</v>
          </cell>
          <cell r="O56">
            <v>3</v>
          </cell>
          <cell r="P56">
            <v>1</v>
          </cell>
          <cell r="Q56">
            <v>805.54500000000007</v>
          </cell>
        </row>
        <row r="57">
          <cell r="G57" t="str">
            <v>coa</v>
          </cell>
          <cell r="H57" t="str">
            <v>cytoplasm</v>
          </cell>
          <cell r="I57" t="str">
            <v>cofactor</v>
          </cell>
          <cell r="J57" t="str">
            <v>C21H32N7O16P3S</v>
          </cell>
          <cell r="K57">
            <v>21</v>
          </cell>
          <cell r="L57">
            <v>32</v>
          </cell>
          <cell r="M57">
            <v>7</v>
          </cell>
          <cell r="N57">
            <v>16</v>
          </cell>
          <cell r="O57">
            <v>3</v>
          </cell>
          <cell r="P57">
            <v>1</v>
          </cell>
          <cell r="Q57">
            <v>763.50800000000004</v>
          </cell>
        </row>
        <row r="58">
          <cell r="G58" t="str">
            <v>succoa</v>
          </cell>
          <cell r="H58" t="str">
            <v>cytoplasm</v>
          </cell>
          <cell r="I58" t="str">
            <v>cofactor</v>
          </cell>
          <cell r="J58" t="str">
            <v>C25H35N7O19P3S</v>
          </cell>
          <cell r="K58">
            <v>25</v>
          </cell>
          <cell r="L58">
            <v>35</v>
          </cell>
          <cell r="M58">
            <v>7</v>
          </cell>
          <cell r="N58">
            <v>19</v>
          </cell>
          <cell r="O58">
            <v>3</v>
          </cell>
          <cell r="P58">
            <v>1</v>
          </cell>
          <cell r="Q58">
            <v>862.57299999999998</v>
          </cell>
        </row>
        <row r="59">
          <cell r="G59" t="str">
            <v>malcoa</v>
          </cell>
          <cell r="H59" t="str">
            <v>cytoplasm</v>
          </cell>
          <cell r="I59" t="str">
            <v>cofactor</v>
          </cell>
          <cell r="J59" t="str">
            <v>C24H33N7O19P3S</v>
          </cell>
          <cell r="K59">
            <v>24</v>
          </cell>
          <cell r="L59">
            <v>33</v>
          </cell>
          <cell r="M59">
            <v>7</v>
          </cell>
          <cell r="N59">
            <v>19</v>
          </cell>
          <cell r="O59">
            <v>3</v>
          </cell>
          <cell r="P59">
            <v>1</v>
          </cell>
          <cell r="Q59">
            <v>848.54600000000005</v>
          </cell>
        </row>
        <row r="60">
          <cell r="G60" t="str">
            <v>nad</v>
          </cell>
          <cell r="H60" t="str">
            <v>cytoplasm</v>
          </cell>
          <cell r="I60" t="str">
            <v>cofactor</v>
          </cell>
          <cell r="J60" t="str">
            <v>C21H26N7O14P2</v>
          </cell>
          <cell r="K60">
            <v>21</v>
          </cell>
          <cell r="L60">
            <v>26</v>
          </cell>
          <cell r="M60">
            <v>7</v>
          </cell>
          <cell r="N60">
            <v>14</v>
          </cell>
          <cell r="O60">
            <v>2</v>
          </cell>
          <cell r="P60">
            <v>0</v>
          </cell>
          <cell r="Q60">
            <v>662.42199999999991</v>
          </cell>
        </row>
        <row r="61">
          <cell r="G61" t="str">
            <v>nadh</v>
          </cell>
          <cell r="H61" t="str">
            <v>cytoplasm</v>
          </cell>
          <cell r="I61" t="str">
            <v>cofactor</v>
          </cell>
          <cell r="J61" t="str">
            <v>C21H27N7O14P2</v>
          </cell>
          <cell r="K61">
            <v>21</v>
          </cell>
          <cell r="L61">
            <v>27</v>
          </cell>
          <cell r="M61">
            <v>7</v>
          </cell>
          <cell r="N61">
            <v>14</v>
          </cell>
          <cell r="O61">
            <v>2</v>
          </cell>
          <cell r="P61">
            <v>0</v>
          </cell>
          <cell r="Q61">
            <v>663.43</v>
          </cell>
        </row>
        <row r="62">
          <cell r="G62" t="str">
            <v>nadp</v>
          </cell>
          <cell r="H62" t="str">
            <v>cytoplasm</v>
          </cell>
          <cell r="I62" t="str">
            <v>cofactor</v>
          </cell>
          <cell r="J62" t="str">
            <v>C21H25N7O17P3</v>
          </cell>
          <cell r="K62">
            <v>21</v>
          </cell>
          <cell r="L62">
            <v>25</v>
          </cell>
          <cell r="M62">
            <v>7</v>
          </cell>
          <cell r="N62">
            <v>17</v>
          </cell>
          <cell r="O62">
            <v>3</v>
          </cell>
          <cell r="P62">
            <v>0</v>
          </cell>
          <cell r="Q62">
            <v>740.38499999999999</v>
          </cell>
        </row>
        <row r="63">
          <cell r="G63" t="str">
            <v>nadph</v>
          </cell>
          <cell r="H63" t="str">
            <v>cytoplasm</v>
          </cell>
          <cell r="I63" t="str">
            <v>cofactor</v>
          </cell>
          <cell r="J63" t="str">
            <v>C21H26N7O17P3</v>
          </cell>
          <cell r="K63">
            <v>21</v>
          </cell>
          <cell r="L63">
            <v>26</v>
          </cell>
          <cell r="M63">
            <v>7</v>
          </cell>
          <cell r="N63">
            <v>17</v>
          </cell>
          <cell r="O63">
            <v>3</v>
          </cell>
          <cell r="P63">
            <v>0</v>
          </cell>
          <cell r="Q63">
            <v>741.39300000000003</v>
          </cell>
        </row>
        <row r="64">
          <cell r="G64" t="str">
            <v>fad</v>
          </cell>
          <cell r="H64" t="str">
            <v>cytoplasm</v>
          </cell>
          <cell r="I64" t="str">
            <v>cofactor</v>
          </cell>
          <cell r="J64" t="str">
            <v>C27H31N9O15P2</v>
          </cell>
          <cell r="K64">
            <v>27</v>
          </cell>
          <cell r="L64">
            <v>31</v>
          </cell>
          <cell r="M64">
            <v>9</v>
          </cell>
          <cell r="N64">
            <v>15</v>
          </cell>
          <cell r="O64">
            <v>2</v>
          </cell>
          <cell r="P64">
            <v>0</v>
          </cell>
          <cell r="Q64">
            <v>783.54099999999994</v>
          </cell>
        </row>
        <row r="65">
          <cell r="G65" t="str">
            <v>thf</v>
          </cell>
          <cell r="H65" t="str">
            <v>cytoplasm</v>
          </cell>
          <cell r="I65" t="str">
            <v>cofactor</v>
          </cell>
          <cell r="J65" t="str">
            <v>C19H21N7O6</v>
          </cell>
          <cell r="K65">
            <v>19</v>
          </cell>
          <cell r="L65">
            <v>21</v>
          </cell>
          <cell r="M65">
            <v>7</v>
          </cell>
          <cell r="N65">
            <v>6</v>
          </cell>
          <cell r="O65">
            <v>0</v>
          </cell>
          <cell r="P65">
            <v>0</v>
          </cell>
          <cell r="Q65">
            <v>443.41999999999996</v>
          </cell>
        </row>
        <row r="66">
          <cell r="G66" t="str">
            <v>mlthf</v>
          </cell>
          <cell r="H66" t="str">
            <v>cytoplasm</v>
          </cell>
          <cell r="I66" t="str">
            <v>cofactor</v>
          </cell>
          <cell r="J66" t="str">
            <v>C20H21N7O6</v>
          </cell>
          <cell r="K66">
            <v>20</v>
          </cell>
          <cell r="L66">
            <v>21</v>
          </cell>
          <cell r="M66">
            <v>7</v>
          </cell>
          <cell r="N66">
            <v>6</v>
          </cell>
          <cell r="O66">
            <v>0</v>
          </cell>
          <cell r="P66">
            <v>0</v>
          </cell>
          <cell r="Q66">
            <v>455.43099999999993</v>
          </cell>
        </row>
        <row r="67">
          <cell r="G67" t="str">
            <v>5mthf</v>
          </cell>
          <cell r="H67" t="str">
            <v>cytoplasm</v>
          </cell>
          <cell r="I67" t="str">
            <v>cofactor</v>
          </cell>
          <cell r="J67" t="str">
            <v>C20H24N7O6</v>
          </cell>
          <cell r="K67">
            <v>20</v>
          </cell>
          <cell r="L67">
            <v>24</v>
          </cell>
          <cell r="M67">
            <v>7</v>
          </cell>
          <cell r="N67">
            <v>6</v>
          </cell>
          <cell r="O67">
            <v>0</v>
          </cell>
          <cell r="P67">
            <v>0</v>
          </cell>
          <cell r="Q67">
            <v>458.45499999999993</v>
          </cell>
        </row>
        <row r="68">
          <cell r="G68" t="str">
            <v>thmpp</v>
          </cell>
          <cell r="H68" t="str">
            <v>cytoplasm</v>
          </cell>
          <cell r="I68" t="str">
            <v>cofactor</v>
          </cell>
          <cell r="J68" t="str">
            <v>C12H16N4O7P2S</v>
          </cell>
          <cell r="K68">
            <v>12</v>
          </cell>
          <cell r="L68">
            <v>16</v>
          </cell>
          <cell r="M68">
            <v>4</v>
          </cell>
          <cell r="N68">
            <v>7</v>
          </cell>
          <cell r="O68">
            <v>2</v>
          </cell>
          <cell r="P68">
            <v>1</v>
          </cell>
          <cell r="Q68">
            <v>422.29499999999996</v>
          </cell>
        </row>
        <row r="69">
          <cell r="G69" t="str">
            <v>q8h2</v>
          </cell>
          <cell r="H69" t="str">
            <v>cytoplasm</v>
          </cell>
          <cell r="I69" t="str">
            <v>cofactor</v>
          </cell>
          <cell r="J69" t="str">
            <v>C49H76O4</v>
          </cell>
          <cell r="K69">
            <v>49</v>
          </cell>
          <cell r="L69">
            <v>76</v>
          </cell>
          <cell r="M69">
            <v>0</v>
          </cell>
          <cell r="N69">
            <v>4</v>
          </cell>
          <cell r="O69">
            <v>0</v>
          </cell>
          <cell r="P69">
            <v>0</v>
          </cell>
          <cell r="Q69">
            <v>729.14299999999992</v>
          </cell>
        </row>
        <row r="70">
          <cell r="G70" t="str">
            <v>2dmmql8</v>
          </cell>
          <cell r="H70" t="str">
            <v>cytoplasm</v>
          </cell>
          <cell r="I70" t="str">
            <v>cofactor</v>
          </cell>
          <cell r="J70" t="str">
            <v>C50H72O2</v>
          </cell>
          <cell r="K70">
            <v>50</v>
          </cell>
          <cell r="L70">
            <v>72</v>
          </cell>
          <cell r="M70">
            <v>0</v>
          </cell>
          <cell r="N70">
            <v>2</v>
          </cell>
          <cell r="O70">
            <v>0</v>
          </cell>
          <cell r="P70">
            <v>0</v>
          </cell>
          <cell r="Q70">
            <v>705.12400000000002</v>
          </cell>
        </row>
        <row r="71">
          <cell r="G71" t="str">
            <v>mql8</v>
          </cell>
          <cell r="H71" t="str">
            <v>cytoplasm</v>
          </cell>
          <cell r="I71" t="str">
            <v>cofactor</v>
          </cell>
          <cell r="J71" t="str">
            <v>C51H74O2</v>
          </cell>
          <cell r="K71">
            <v>51</v>
          </cell>
          <cell r="L71">
            <v>74</v>
          </cell>
          <cell r="M71">
            <v>0</v>
          </cell>
          <cell r="N71">
            <v>2</v>
          </cell>
          <cell r="O71">
            <v>0</v>
          </cell>
          <cell r="P71">
            <v>0</v>
          </cell>
          <cell r="Q71">
            <v>719.15099999999995</v>
          </cell>
        </row>
        <row r="72">
          <cell r="G72" t="str">
            <v>pydx5p</v>
          </cell>
          <cell r="H72" t="str">
            <v>cytoplasm</v>
          </cell>
          <cell r="I72" t="str">
            <v>cofactor</v>
          </cell>
          <cell r="J72" t="str">
            <v>C8H8NO6P</v>
          </cell>
          <cell r="K72">
            <v>8</v>
          </cell>
          <cell r="L72">
            <v>8</v>
          </cell>
          <cell r="M72">
            <v>1</v>
          </cell>
          <cell r="N72">
            <v>6</v>
          </cell>
          <cell r="O72">
            <v>1</v>
          </cell>
          <cell r="P72">
            <v>0</v>
          </cell>
          <cell r="Q72">
            <v>245.12699999999998</v>
          </cell>
        </row>
        <row r="73">
          <cell r="G73" t="str">
            <v>hemeO</v>
          </cell>
          <cell r="H73" t="str">
            <v>cytoplasm</v>
          </cell>
          <cell r="I73" t="str">
            <v>cofactor</v>
          </cell>
          <cell r="J73" t="str">
            <v>C49H56FeN4O5</v>
          </cell>
          <cell r="K73">
            <v>49</v>
          </cell>
          <cell r="L73">
            <v>56</v>
          </cell>
          <cell r="M73">
            <v>4</v>
          </cell>
          <cell r="N73">
            <v>5</v>
          </cell>
          <cell r="O73">
            <v>0</v>
          </cell>
          <cell r="P73">
            <v>0</v>
          </cell>
          <cell r="Q73">
            <v>836.94489999999996</v>
          </cell>
        </row>
        <row r="74">
          <cell r="G74" t="str">
            <v>pheme</v>
          </cell>
          <cell r="H74" t="str">
            <v>cytoplasm</v>
          </cell>
          <cell r="I74" t="str">
            <v>cofactor</v>
          </cell>
          <cell r="J74" t="str">
            <v>C39H30FeN4O4</v>
          </cell>
          <cell r="K74">
            <v>39</v>
          </cell>
          <cell r="L74">
            <v>30</v>
          </cell>
          <cell r="M74">
            <v>4</v>
          </cell>
          <cell r="N74">
            <v>5</v>
          </cell>
          <cell r="O74">
            <v>0</v>
          </cell>
          <cell r="P74">
            <v>0</v>
          </cell>
          <cell r="Q74">
            <v>690.62689999999998</v>
          </cell>
        </row>
        <row r="75">
          <cell r="G75" t="str">
            <v>sheme</v>
          </cell>
          <cell r="H75" t="str">
            <v>cytoplasm</v>
          </cell>
          <cell r="I75" t="str">
            <v>cofactor</v>
          </cell>
          <cell r="J75" t="str">
            <v>C42H36FeN4O16</v>
          </cell>
          <cell r="K75">
            <v>42</v>
          </cell>
          <cell r="L75">
            <v>36</v>
          </cell>
          <cell r="M75">
            <v>4</v>
          </cell>
          <cell r="N75">
            <v>16</v>
          </cell>
          <cell r="O75">
            <v>0</v>
          </cell>
          <cell r="P75">
            <v>0</v>
          </cell>
          <cell r="Q75">
            <v>908.69690000000003</v>
          </cell>
        </row>
        <row r="76">
          <cell r="G76" t="str">
            <v>enter</v>
          </cell>
          <cell r="H76" t="str">
            <v>cytoplasm</v>
          </cell>
          <cell r="I76" t="str">
            <v>cofactor</v>
          </cell>
          <cell r="J76" t="str">
            <v>C30H27N3O15</v>
          </cell>
          <cell r="K76">
            <v>30</v>
          </cell>
          <cell r="L76">
            <v>27</v>
          </cell>
          <cell r="M76">
            <v>3</v>
          </cell>
          <cell r="N76">
            <v>15</v>
          </cell>
          <cell r="O76">
            <v>0</v>
          </cell>
          <cell r="P76">
            <v>0</v>
          </cell>
          <cell r="Q76">
            <v>669.55199999999991</v>
          </cell>
        </row>
        <row r="77">
          <cell r="G77" t="str">
            <v>gthrd</v>
          </cell>
          <cell r="H77" t="str">
            <v>cytoplasm</v>
          </cell>
          <cell r="I77" t="str">
            <v>cofactor</v>
          </cell>
          <cell r="J77" t="str">
            <v>C10H16N3O6S</v>
          </cell>
          <cell r="K77">
            <v>10</v>
          </cell>
          <cell r="L77">
            <v>16</v>
          </cell>
          <cell r="M77">
            <v>3</v>
          </cell>
          <cell r="N77">
            <v>6</v>
          </cell>
          <cell r="O77">
            <v>0</v>
          </cell>
          <cell r="P77">
            <v>1</v>
          </cell>
          <cell r="Q77">
            <v>306.31899999999996</v>
          </cell>
        </row>
        <row r="78">
          <cell r="G78" t="str">
            <v>udcpdp</v>
          </cell>
          <cell r="H78" t="str">
            <v>cytoplasm</v>
          </cell>
          <cell r="I78" t="str">
            <v>cofactor</v>
          </cell>
          <cell r="J78" t="str">
            <v>C55H89O7P2</v>
          </cell>
          <cell r="K78">
            <v>55</v>
          </cell>
          <cell r="L78">
            <v>89</v>
          </cell>
          <cell r="M78">
            <v>0</v>
          </cell>
          <cell r="N78">
            <v>7</v>
          </cell>
          <cell r="O78">
            <v>2</v>
          </cell>
          <cell r="P78">
            <v>0</v>
          </cell>
          <cell r="Q78">
            <v>924.25799999999992</v>
          </cell>
        </row>
        <row r="79">
          <cell r="G79" t="str">
            <v>10fthf</v>
          </cell>
          <cell r="H79" t="str">
            <v>cytoplasm</v>
          </cell>
          <cell r="I79" t="str">
            <v>cofactor</v>
          </cell>
          <cell r="J79" t="str">
            <v>C20H21N7O7</v>
          </cell>
          <cell r="K79">
            <v>20</v>
          </cell>
          <cell r="L79">
            <v>21</v>
          </cell>
          <cell r="M79">
            <v>7</v>
          </cell>
          <cell r="N79">
            <v>7</v>
          </cell>
          <cell r="O79">
            <v>0</v>
          </cell>
          <cell r="P79">
            <v>0</v>
          </cell>
          <cell r="Q79">
            <v>471.42999999999995</v>
          </cell>
        </row>
        <row r="80">
          <cell r="G80" t="str">
            <v>chor</v>
          </cell>
          <cell r="H80" t="str">
            <v>cytoplasm</v>
          </cell>
          <cell r="I80" t="str">
            <v>cofactor</v>
          </cell>
          <cell r="J80" t="str">
            <v>C10H8O6</v>
          </cell>
          <cell r="K80">
            <v>10</v>
          </cell>
          <cell r="L80">
            <v>8</v>
          </cell>
          <cell r="M80">
            <v>0</v>
          </cell>
          <cell r="N80">
            <v>6</v>
          </cell>
          <cell r="O80">
            <v>0</v>
          </cell>
          <cell r="P80">
            <v>0</v>
          </cell>
          <cell r="Q80">
            <v>224.16799999999998</v>
          </cell>
        </row>
        <row r="81">
          <cell r="G81" t="str">
            <v>amet</v>
          </cell>
          <cell r="H81" t="str">
            <v>cytoplasm</v>
          </cell>
          <cell r="I81" t="str">
            <v>cofactor</v>
          </cell>
          <cell r="J81" t="str">
            <v>C15H23N6O5S</v>
          </cell>
          <cell r="K81">
            <v>15</v>
          </cell>
          <cell r="L81">
            <v>23</v>
          </cell>
          <cell r="M81">
            <v>6</v>
          </cell>
          <cell r="N81">
            <v>5</v>
          </cell>
          <cell r="O81">
            <v>0</v>
          </cell>
          <cell r="P81">
            <v>1</v>
          </cell>
          <cell r="Q81">
            <v>399.452</v>
          </cell>
        </row>
        <row r="82">
          <cell r="G82" t="str">
            <v>ribflv</v>
          </cell>
          <cell r="H82" t="str">
            <v>cytoplasm</v>
          </cell>
          <cell r="I82" t="str">
            <v>cofactor</v>
          </cell>
          <cell r="J82" t="str">
            <v>C17H20N4O6</v>
          </cell>
          <cell r="K82">
            <v>17</v>
          </cell>
          <cell r="L82">
            <v>20</v>
          </cell>
          <cell r="M82">
            <v>4</v>
          </cell>
          <cell r="N82">
            <v>6</v>
          </cell>
          <cell r="O82">
            <v>0</v>
          </cell>
          <cell r="P82">
            <v>0</v>
          </cell>
          <cell r="Q82">
            <v>376.36900000000003</v>
          </cell>
        </row>
        <row r="83">
          <cell r="G83" t="str">
            <v>atp**</v>
          </cell>
          <cell r="H83" t="str">
            <v>cytoplasm</v>
          </cell>
          <cell r="I83" t="str">
            <v>maint</v>
          </cell>
          <cell r="J83" t="str">
            <v>C10H12N5O13P5</v>
          </cell>
          <cell r="K83">
            <v>10</v>
          </cell>
          <cell r="L83">
            <v>12</v>
          </cell>
          <cell r="M83">
            <v>5</v>
          </cell>
          <cell r="N83">
            <v>13</v>
          </cell>
          <cell r="O83">
            <v>3</v>
          </cell>
          <cell r="P83">
            <v>0</v>
          </cell>
          <cell r="Q83">
            <v>503.15</v>
          </cell>
        </row>
        <row r="84">
          <cell r="G84" t="str">
            <v>h2o**</v>
          </cell>
          <cell r="H84" t="str">
            <v>cytoplasm</v>
          </cell>
          <cell r="I84" t="str">
            <v>maint</v>
          </cell>
          <cell r="J84" t="str">
            <v>H2O</v>
          </cell>
          <cell r="K84">
            <v>0</v>
          </cell>
          <cell r="L84">
            <v>2</v>
          </cell>
          <cell r="M84">
            <v>0</v>
          </cell>
          <cell r="N84">
            <v>1</v>
          </cell>
          <cell r="O84">
            <v>0</v>
          </cell>
          <cell r="P84">
            <v>0</v>
          </cell>
          <cell r="Q84">
            <v>18.015000000000001</v>
          </cell>
        </row>
        <row r="85">
          <cell r="G85" t="str">
            <v>atp**</v>
          </cell>
          <cell r="H85" t="str">
            <v>cytoplasm</v>
          </cell>
        </row>
        <row r="86">
          <cell r="G86" t="str">
            <v>h2o**</v>
          </cell>
          <cell r="H86" t="str">
            <v>cytoplasm</v>
          </cell>
        </row>
        <row r="89">
          <cell r="G89" t="str">
            <v>adp</v>
          </cell>
          <cell r="H89" t="str">
            <v>cytoplasm</v>
          </cell>
          <cell r="I89" t="str">
            <v>maint</v>
          </cell>
          <cell r="J89" t="str">
            <v>C10H12N5O10P2</v>
          </cell>
          <cell r="K89">
            <v>10</v>
          </cell>
          <cell r="L89">
            <v>12</v>
          </cell>
          <cell r="M89">
            <v>5</v>
          </cell>
          <cell r="N89">
            <v>10</v>
          </cell>
          <cell r="O89">
            <v>2</v>
          </cell>
          <cell r="P89">
            <v>0</v>
          </cell>
          <cell r="Q89">
            <v>424.17899999999997</v>
          </cell>
        </row>
        <row r="90">
          <cell r="G90" t="str">
            <v>h</v>
          </cell>
          <cell r="H90" t="str">
            <v>cytoplasm</v>
          </cell>
          <cell r="I90" t="str">
            <v>maint</v>
          </cell>
          <cell r="J90" t="str">
            <v>H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1.008</v>
          </cell>
        </row>
        <row r="91">
          <cell r="G91" t="str">
            <v>pi**</v>
          </cell>
          <cell r="H91" t="str">
            <v>cytoplasm</v>
          </cell>
          <cell r="I91" t="str">
            <v>maint</v>
          </cell>
          <cell r="J91" t="str">
            <v>HO4P</v>
          </cell>
          <cell r="K91">
            <v>0</v>
          </cell>
          <cell r="L91">
            <v>1</v>
          </cell>
          <cell r="M91">
            <v>0</v>
          </cell>
          <cell r="N91">
            <v>4</v>
          </cell>
          <cell r="O91">
            <v>1</v>
          </cell>
          <cell r="P91">
            <v>0</v>
          </cell>
          <cell r="Q91">
            <v>95.978000000000009</v>
          </cell>
        </row>
        <row r="92">
          <cell r="G92" t="str">
            <v>ppi**</v>
          </cell>
          <cell r="H92" t="str">
            <v>cytoplasm</v>
          </cell>
          <cell r="I92" t="str">
            <v>sum of dNTPs</v>
          </cell>
          <cell r="J92" t="str">
            <v>HO7P2</v>
          </cell>
          <cell r="K92">
            <v>0</v>
          </cell>
          <cell r="L92">
            <v>1</v>
          </cell>
          <cell r="M92">
            <v>0</v>
          </cell>
          <cell r="N92">
            <v>7</v>
          </cell>
          <cell r="O92">
            <v>2</v>
          </cell>
          <cell r="P92">
            <v>0</v>
          </cell>
          <cell r="Q92">
            <v>174.94900000000001</v>
          </cell>
        </row>
        <row r="93">
          <cell r="G93" t="str">
            <v>ppi**</v>
          </cell>
          <cell r="H93" t="str">
            <v>cytoplasm</v>
          </cell>
          <cell r="I93" t="str">
            <v>sum of NTPs</v>
          </cell>
          <cell r="J93" t="str">
            <v>HO7P2</v>
          </cell>
          <cell r="K93">
            <v>0</v>
          </cell>
          <cell r="L93">
            <v>1</v>
          </cell>
          <cell r="M93">
            <v>0</v>
          </cell>
          <cell r="N93">
            <v>7</v>
          </cell>
          <cell r="O93">
            <v>2</v>
          </cell>
          <cell r="P93">
            <v>0</v>
          </cell>
          <cell r="Q93">
            <v>174.94900000000001</v>
          </cell>
        </row>
        <row r="94">
          <cell r="G94" t="str">
            <v>h2o**</v>
          </cell>
          <cell r="H94" t="str">
            <v>cytoplasm</v>
          </cell>
          <cell r="I94" t="str">
            <v>sum of AA</v>
          </cell>
          <cell r="J94" t="str">
            <v>H2O</v>
          </cell>
          <cell r="K94">
            <v>0</v>
          </cell>
          <cell r="L94">
            <v>2</v>
          </cell>
          <cell r="M94">
            <v>0</v>
          </cell>
          <cell r="N94">
            <v>1</v>
          </cell>
          <cell r="O94">
            <v>0</v>
          </cell>
          <cell r="P94">
            <v>0</v>
          </cell>
          <cell r="Q94">
            <v>18.015000000000001</v>
          </cell>
        </row>
        <row r="95">
          <cell r="G95" t="str">
            <v>ppi**</v>
          </cell>
          <cell r="H95" t="str">
            <v>cytoplasm</v>
          </cell>
          <cell r="I95" t="str">
            <v>sum of NTPs and dNTPs</v>
          </cell>
          <cell r="J95" t="str">
            <v>HO4P</v>
          </cell>
          <cell r="K95">
            <v>0</v>
          </cell>
          <cell r="L95">
            <v>1</v>
          </cell>
          <cell r="M95">
            <v>0</v>
          </cell>
          <cell r="N95">
            <v>4</v>
          </cell>
          <cell r="O95">
            <v>1</v>
          </cell>
          <cell r="P95">
            <v>0</v>
          </cell>
          <cell r="Q95">
            <v>95.978000000000009</v>
          </cell>
        </row>
        <row r="96">
          <cell r="G96" t="str">
            <v>pi**</v>
          </cell>
          <cell r="H96" t="str">
            <v>cytoplasm</v>
          </cell>
          <cell r="I96" t="str">
            <v>inorganic ions</v>
          </cell>
          <cell r="J96" t="str">
            <v>HO4P</v>
          </cell>
          <cell r="K96">
            <v>0</v>
          </cell>
          <cell r="L96">
            <v>1</v>
          </cell>
          <cell r="M96">
            <v>0</v>
          </cell>
          <cell r="N96">
            <v>4</v>
          </cell>
          <cell r="O96">
            <v>1</v>
          </cell>
          <cell r="P96">
            <v>0</v>
          </cell>
          <cell r="Q96">
            <v>95.978000000000009</v>
          </cell>
        </row>
      </sheetData>
      <sheetData sheetId="4"/>
      <sheetData sheetId="5">
        <row r="3">
          <cell r="F3" t="str">
            <v>abbrev.</v>
          </cell>
          <cell r="G3" t="str">
            <v>g/mol</v>
          </cell>
          <cell r="H3" t="str">
            <v>mmol/gDW</v>
          </cell>
        </row>
        <row r="5">
          <cell r="F5" t="str">
            <v>ptrc</v>
          </cell>
          <cell r="G5">
            <v>90.17</v>
          </cell>
          <cell r="H5">
            <v>2.7803038704668961E-2</v>
          </cell>
        </row>
        <row r="6">
          <cell r="F6" t="str">
            <v>spmd</v>
          </cell>
          <cell r="G6">
            <v>148.274</v>
          </cell>
          <cell r="H6">
            <v>5.7575839324493843E-3</v>
          </cell>
        </row>
        <row r="8">
          <cell r="F8" t="str">
            <v>accoa</v>
          </cell>
          <cell r="G8">
            <v>805.54500000000007</v>
          </cell>
          <cell r="H8">
            <v>2.2069800000000005E-4</v>
          </cell>
        </row>
        <row r="9">
          <cell r="F9" t="str">
            <v>coa</v>
          </cell>
          <cell r="G9">
            <v>763.50800000000004</v>
          </cell>
          <cell r="H9">
            <v>1.3241880000000001E-4</v>
          </cell>
        </row>
        <row r="10">
          <cell r="F10" t="str">
            <v>succoa</v>
          </cell>
          <cell r="G10">
            <v>862.57299999999998</v>
          </cell>
          <cell r="H10">
            <v>7.768569600000001E-5</v>
          </cell>
        </row>
        <row r="11">
          <cell r="F11" t="str">
            <v>malcoa</v>
          </cell>
          <cell r="G11">
            <v>848.54600000000005</v>
          </cell>
          <cell r="H11">
            <v>2.4718176000000004E-5</v>
          </cell>
        </row>
        <row r="12">
          <cell r="F12" t="str">
            <v>nad</v>
          </cell>
          <cell r="G12">
            <v>662.42199999999991</v>
          </cell>
          <cell r="H12">
            <v>1.4124672000000004E-3</v>
          </cell>
        </row>
        <row r="13">
          <cell r="F13" t="str">
            <v>nadh</v>
          </cell>
          <cell r="G13">
            <v>663.43</v>
          </cell>
          <cell r="H13">
            <v>3.5311680000000008E-5</v>
          </cell>
        </row>
        <row r="14">
          <cell r="F14" t="str">
            <v>nadp</v>
          </cell>
          <cell r="G14">
            <v>740.38499999999999</v>
          </cell>
          <cell r="H14">
            <v>8.8279200000000027E-5</v>
          </cell>
        </row>
        <row r="15">
          <cell r="F15" t="str">
            <v>nadph</v>
          </cell>
          <cell r="G15">
            <v>741.39300000000003</v>
          </cell>
          <cell r="H15">
            <v>2.6483760000000001E-4</v>
          </cell>
        </row>
        <row r="16">
          <cell r="F16" t="str">
            <v>udcpdp</v>
          </cell>
          <cell r="G16">
            <v>924.25799999999992</v>
          </cell>
          <cell r="H16">
            <v>5.535259603675412E-5</v>
          </cell>
        </row>
        <row r="17">
          <cell r="F17" t="str">
            <v>10fthf</v>
          </cell>
          <cell r="G17">
            <v>471.42999999999995</v>
          </cell>
          <cell r="H17">
            <v>1.7655840000000003E-4</v>
          </cell>
        </row>
        <row r="18">
          <cell r="F18" t="str">
            <v>thf</v>
          </cell>
          <cell r="G18">
            <v>443.41999999999996</v>
          </cell>
          <cell r="H18">
            <v>1.7655840000000003E-4</v>
          </cell>
        </row>
        <row r="19">
          <cell r="F19" t="str">
            <v>mlthf</v>
          </cell>
          <cell r="G19">
            <v>455.43099999999993</v>
          </cell>
          <cell r="H19">
            <v>1.7655840000000003E-4</v>
          </cell>
        </row>
        <row r="20">
          <cell r="F20" t="str">
            <v>5mthf</v>
          </cell>
          <cell r="G20">
            <v>458.45499999999993</v>
          </cell>
          <cell r="H20">
            <v>1.7655840000000003E-4</v>
          </cell>
        </row>
        <row r="21">
          <cell r="F21" t="str">
            <v>chor</v>
          </cell>
          <cell r="G21">
            <v>224.16799999999998</v>
          </cell>
          <cell r="H21">
            <v>1.7655840000000003E-4</v>
          </cell>
        </row>
        <row r="22">
          <cell r="F22" t="str">
            <v>enter</v>
          </cell>
          <cell r="G22">
            <v>669.55199999999991</v>
          </cell>
          <cell r="H22">
            <v>1.7655840000000003E-4</v>
          </cell>
        </row>
        <row r="23">
          <cell r="F23" t="str">
            <v>gthrd</v>
          </cell>
          <cell r="G23">
            <v>306.31899999999996</v>
          </cell>
          <cell r="H23">
            <v>1.7655840000000003E-4</v>
          </cell>
        </row>
        <row r="24">
          <cell r="F24" t="str">
            <v>pydx5p</v>
          </cell>
          <cell r="G24">
            <v>245.12699999999998</v>
          </cell>
          <cell r="H24">
            <v>1.7655840000000003E-4</v>
          </cell>
        </row>
        <row r="25">
          <cell r="F25" t="str">
            <v>amet</v>
          </cell>
          <cell r="G25">
            <v>399.452</v>
          </cell>
          <cell r="H25">
            <v>1.7655840000000003E-4</v>
          </cell>
        </row>
        <row r="26">
          <cell r="F26" t="str">
            <v>thmpp</v>
          </cell>
          <cell r="G26">
            <v>422.29499999999996</v>
          </cell>
          <cell r="H26">
            <v>1.7655840000000003E-4</v>
          </cell>
        </row>
        <row r="28">
          <cell r="F28" t="str">
            <v>q8h2</v>
          </cell>
          <cell r="G28">
            <v>729.14299999999992</v>
          </cell>
          <cell r="H28">
            <v>1.7655840000000003E-4</v>
          </cell>
        </row>
        <row r="29">
          <cell r="F29" t="str">
            <v>2dmmql8</v>
          </cell>
          <cell r="G29">
            <v>705.12400000000002</v>
          </cell>
          <cell r="H29">
            <v>1.7655840000000003E-4</v>
          </cell>
        </row>
        <row r="30">
          <cell r="F30" t="str">
            <v>mql8</v>
          </cell>
          <cell r="G30">
            <v>719.15099999999995</v>
          </cell>
          <cell r="H30">
            <v>1.7655840000000003E-4</v>
          </cell>
        </row>
        <row r="31">
          <cell r="F31" t="str">
            <v>hemeO</v>
          </cell>
          <cell r="G31">
            <v>836.94489999999996</v>
          </cell>
          <cell r="H31">
            <v>1.7655840000000003E-4</v>
          </cell>
        </row>
        <row r="32">
          <cell r="F32" t="str">
            <v>pheme</v>
          </cell>
          <cell r="G32">
            <v>690.62689999999998</v>
          </cell>
          <cell r="H32">
            <v>1.7655840000000003E-4</v>
          </cell>
        </row>
        <row r="33">
          <cell r="F33" t="str">
            <v>sheme</v>
          </cell>
          <cell r="G33">
            <v>908.69690000000003</v>
          </cell>
          <cell r="H33">
            <v>1.7655840000000003E-4</v>
          </cell>
        </row>
        <row r="34">
          <cell r="F34" t="str">
            <v>ribflv</v>
          </cell>
          <cell r="G34">
            <v>376.36900000000003</v>
          </cell>
          <cell r="H34">
            <v>1.7655840000000003E-4</v>
          </cell>
        </row>
        <row r="35">
          <cell r="F35" t="str">
            <v>fad</v>
          </cell>
          <cell r="G35">
            <v>783.54099999999994</v>
          </cell>
          <cell r="H35">
            <v>1.7655840000000003E-4</v>
          </cell>
        </row>
        <row r="36">
          <cell r="H36" t="str">
            <v>Total</v>
          </cell>
        </row>
        <row r="48">
          <cell r="F48" t="str">
            <v>met. considered:</v>
          </cell>
          <cell r="G48" t="str">
            <v>met. considered:</v>
          </cell>
        </row>
        <row r="50">
          <cell r="F50" t="str">
            <v>5mthf</v>
          </cell>
        </row>
        <row r="53">
          <cell r="F53" t="str">
            <v>succoa</v>
          </cell>
          <cell r="G53" t="str">
            <v>malcoa</v>
          </cell>
        </row>
        <row r="58">
          <cell r="F58" t="str">
            <v>nadp</v>
          </cell>
          <cell r="G58" t="str">
            <v>nadph</v>
          </cell>
        </row>
        <row r="64">
          <cell r="F64" t="str">
            <v>mql8</v>
          </cell>
        </row>
        <row r="65">
          <cell r="F65" t="str">
            <v>sheme</v>
          </cell>
        </row>
      </sheetData>
      <sheetData sheetId="6">
        <row r="3">
          <cell r="F3" t="str">
            <v>species</v>
          </cell>
          <cell r="G3" t="str">
            <v>molar fraction</v>
          </cell>
        </row>
        <row r="4">
          <cell r="F4" t="str">
            <v>k</v>
          </cell>
          <cell r="G4">
            <v>0.75250836120401343</v>
          </cell>
        </row>
        <row r="5">
          <cell r="F5" t="str">
            <v>fe2</v>
          </cell>
          <cell r="G5">
            <v>3.0100334448160536E-2</v>
          </cell>
        </row>
        <row r="6">
          <cell r="F6" t="str">
            <v>fe3</v>
          </cell>
          <cell r="G6">
            <v>3.0100334448160536E-2</v>
          </cell>
        </row>
        <row r="7">
          <cell r="F7" t="str">
            <v>mg2</v>
          </cell>
          <cell r="G7">
            <v>3.3444816053511704E-2</v>
          </cell>
        </row>
        <row r="8">
          <cell r="F8" t="str">
            <v>cl</v>
          </cell>
          <cell r="G8">
            <v>2.0066889632107024E-2</v>
          </cell>
        </row>
        <row r="9">
          <cell r="F9" t="str">
            <v>ca2</v>
          </cell>
          <cell r="G9">
            <v>2.0066889632107024E-2</v>
          </cell>
        </row>
        <row r="10">
          <cell r="F10" t="str">
            <v>na</v>
          </cell>
          <cell r="G10">
            <v>1.6722408026755852E-2</v>
          </cell>
        </row>
        <row r="11">
          <cell r="F11" t="str">
            <v>pi**</v>
          </cell>
          <cell r="G11">
            <v>1.6722408026755852E-2</v>
          </cell>
        </row>
        <row r="12">
          <cell r="F12" t="str">
            <v>cu2</v>
          </cell>
          <cell r="G12">
            <v>1.3377926421404682E-2</v>
          </cell>
        </row>
        <row r="17">
          <cell r="F17" t="str">
            <v>nh4</v>
          </cell>
          <cell r="G17">
            <v>5.016722408026756E-2</v>
          </cell>
        </row>
        <row r="18">
          <cell r="F18" t="str">
            <v>so4</v>
          </cell>
          <cell r="G18">
            <v>1.6722408026755852E-2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biomass_WT"/>
      <sheetName val="maintenance"/>
      <sheetName val="soluble_pool"/>
      <sheetName val="ion"/>
      <sheetName val="lipids"/>
    </sheetNames>
    <sheetDataSet>
      <sheetData sheetId="0" refreshError="1"/>
      <sheetData sheetId="1" refreshError="1"/>
      <sheetData sheetId="2" refreshError="1">
        <row r="9">
          <cell r="G9">
            <v>24.266077761889047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ba_fluxes_formate_NO2"/>
    </sheetNames>
    <sheetDataSet>
      <sheetData sheetId="0">
        <row r="2">
          <cell r="A2" t="str">
            <v>rxn00085_c0</v>
          </cell>
          <cell r="B2">
            <v>1.7482300125558299E-2</v>
          </cell>
        </row>
        <row r="3">
          <cell r="A3" t="str">
            <v>rxn00102_c0</v>
          </cell>
          <cell r="B3">
            <v>-8.7291330568651807E-2</v>
          </cell>
        </row>
        <row r="4">
          <cell r="A4" t="str">
            <v>rxn00147_c0</v>
          </cell>
          <cell r="B4">
            <v>0</v>
          </cell>
        </row>
        <row r="5">
          <cell r="A5" t="str">
            <v>rxn00148_c0</v>
          </cell>
          <cell r="B5">
            <v>0</v>
          </cell>
        </row>
        <row r="6">
          <cell r="A6" t="str">
            <v>rxn00161_c0</v>
          </cell>
          <cell r="B6">
            <v>0</v>
          </cell>
        </row>
        <row r="7">
          <cell r="A7" t="str">
            <v>rxn00175_c0</v>
          </cell>
          <cell r="B7">
            <v>0</v>
          </cell>
        </row>
        <row r="8">
          <cell r="A8" t="str">
            <v>rxn00179_c0</v>
          </cell>
          <cell r="B8">
            <v>1.4307856221449601E-2</v>
          </cell>
        </row>
        <row r="9">
          <cell r="A9" t="str">
            <v>rxn00184_c0</v>
          </cell>
          <cell r="B9">
            <v>2.7691661995771801E-2</v>
          </cell>
        </row>
        <row r="10">
          <cell r="A10" t="str">
            <v>rxn00187_c0</v>
          </cell>
          <cell r="B10">
            <v>0</v>
          </cell>
        </row>
        <row r="11">
          <cell r="A11" t="str">
            <v>rxn00192_c0</v>
          </cell>
          <cell r="B11">
            <v>7.68841279063403E-3</v>
          </cell>
        </row>
        <row r="12">
          <cell r="A12" t="str">
            <v>rxn00199_c0</v>
          </cell>
          <cell r="B12">
            <v>2.4257092439578E-2</v>
          </cell>
        </row>
        <row r="13">
          <cell r="A13" t="str">
            <v>rxn00248_c0</v>
          </cell>
          <cell r="B13">
            <v>1.05316782140909E-2</v>
          </cell>
        </row>
        <row r="14">
          <cell r="A14" t="str">
            <v>rxn00251_c0</v>
          </cell>
          <cell r="B14">
            <v>-3.5154738903605501E-2</v>
          </cell>
        </row>
        <row r="15">
          <cell r="A15" t="str">
            <v>rxn00256_c0</v>
          </cell>
          <cell r="B15">
            <v>-2.4257092439578E-2</v>
          </cell>
        </row>
        <row r="16">
          <cell r="A16" t="str">
            <v>rxn00257_c0</v>
          </cell>
          <cell r="B16">
            <v>0</v>
          </cell>
        </row>
        <row r="17">
          <cell r="A17" t="str">
            <v>rxn00260_c0</v>
          </cell>
          <cell r="B17">
            <v>-2.1429324678118401E-2</v>
          </cell>
        </row>
        <row r="18">
          <cell r="A18" t="str">
            <v>rxn00285_c0</v>
          </cell>
          <cell r="B18">
            <v>4.33517315160798E-3</v>
          </cell>
        </row>
        <row r="19">
          <cell r="A19" t="str">
            <v>rxn00313_c0</v>
          </cell>
          <cell r="B19">
            <v>2.3647832129157901E-3</v>
          </cell>
        </row>
        <row r="20">
          <cell r="A20" t="str">
            <v>rxn00337_c0</v>
          </cell>
          <cell r="B20">
            <v>6.9807468586710704E-3</v>
          </cell>
        </row>
        <row r="21">
          <cell r="A21" t="str">
            <v>rxn00371_c0</v>
          </cell>
          <cell r="B21">
            <v>5.2975867649544401</v>
          </cell>
        </row>
        <row r="22">
          <cell r="A22" t="str">
            <v>rxn00414_c0</v>
          </cell>
          <cell r="B22">
            <v>8.7105903577273693E-3</v>
          </cell>
        </row>
        <row r="23">
          <cell r="A23" t="str">
            <v>rxn00416_c0</v>
          </cell>
          <cell r="B23">
            <v>1.00607660091837E-3</v>
          </cell>
        </row>
        <row r="24">
          <cell r="A24" t="str">
            <v>rxn00420_c0</v>
          </cell>
          <cell r="B24">
            <v>-0.135352440139659</v>
          </cell>
        </row>
        <row r="25">
          <cell r="A25" t="str">
            <v>rxn00423_c0</v>
          </cell>
          <cell r="B25">
            <v>5.9987512611827101E-3</v>
          </cell>
        </row>
        <row r="26">
          <cell r="A26" t="str">
            <v>rxn00424_c0</v>
          </cell>
          <cell r="B26">
            <v>0</v>
          </cell>
        </row>
        <row r="27">
          <cell r="A27" t="str">
            <v>rxn00459_c0</v>
          </cell>
          <cell r="B27">
            <v>4.9953360858547298E-2</v>
          </cell>
        </row>
        <row r="28">
          <cell r="A28" t="str">
            <v>rxn00469_c0</v>
          </cell>
          <cell r="B28">
            <v>7.68841279063403E-3</v>
          </cell>
        </row>
        <row r="29">
          <cell r="A29" t="str">
            <v>rxn00474_c0</v>
          </cell>
          <cell r="B29">
            <v>1.0227218289973799E-3</v>
          </cell>
        </row>
        <row r="30">
          <cell r="A30" t="str">
            <v>rxn00493_c0</v>
          </cell>
          <cell r="B30">
            <v>-5.0068424396437902E-3</v>
          </cell>
        </row>
        <row r="31">
          <cell r="A31" t="str">
            <v>rxn00506_c0</v>
          </cell>
          <cell r="B31">
            <v>-1.40408800687346E-2</v>
          </cell>
        </row>
        <row r="32">
          <cell r="A32" t="str">
            <v>rxn00527_c0</v>
          </cell>
          <cell r="B32">
            <v>-9.4023672991709205E-4</v>
          </cell>
        </row>
        <row r="33">
          <cell r="A33" t="str">
            <v>rxn00541_c0</v>
          </cell>
          <cell r="B33">
            <v>-1.40408800687346E-2</v>
          </cell>
        </row>
        <row r="34">
          <cell r="A34" t="str">
            <v>rxn00545_c0</v>
          </cell>
          <cell r="B34">
            <v>0</v>
          </cell>
        </row>
        <row r="35">
          <cell r="A35" t="str">
            <v>rxn00548_c0</v>
          </cell>
          <cell r="B35">
            <v>0</v>
          </cell>
        </row>
        <row r="36">
          <cell r="A36" t="str">
            <v>rxn00549_c0</v>
          </cell>
          <cell r="B36">
            <v>3.6495526971629597E-2</v>
          </cell>
        </row>
        <row r="37">
          <cell r="A37" t="str">
            <v>rxn00558_c0</v>
          </cell>
          <cell r="B37">
            <v>-2.89858320226749E-2</v>
          </cell>
        </row>
        <row r="38">
          <cell r="A38" t="str">
            <v>rxn00567_c0</v>
          </cell>
          <cell r="B38">
            <v>0</v>
          </cell>
        </row>
        <row r="39">
          <cell r="A39" t="str">
            <v>rxn00604_c0</v>
          </cell>
          <cell r="B39">
            <v>0</v>
          </cell>
        </row>
        <row r="40">
          <cell r="A40" t="str">
            <v>rxn00649_c0</v>
          </cell>
          <cell r="B40">
            <v>5.9987512611827101E-3</v>
          </cell>
        </row>
        <row r="41">
          <cell r="A41" t="str">
            <v>rxn00692_c0</v>
          </cell>
          <cell r="B41">
            <v>0.322021314075493</v>
          </cell>
        </row>
        <row r="42">
          <cell r="A42" t="str">
            <v>rxn00693_c0</v>
          </cell>
          <cell r="B42">
            <v>4.3526417045757996E-3</v>
          </cell>
        </row>
        <row r="43">
          <cell r="A43" t="str">
            <v>rxn00727_c0</v>
          </cell>
          <cell r="B43">
            <v>1.0227218289973799E-3</v>
          </cell>
        </row>
        <row r="44">
          <cell r="A44" t="str">
            <v>rxn00737_c0</v>
          </cell>
          <cell r="B44">
            <v>4.4353089492116596E-3</v>
          </cell>
        </row>
        <row r="45">
          <cell r="A45" t="str">
            <v>rxn00747_c0</v>
          </cell>
          <cell r="B45">
            <v>4.3788365192405698E-2</v>
          </cell>
        </row>
        <row r="46">
          <cell r="A46" t="str">
            <v>rxn00770_c0</v>
          </cell>
          <cell r="B46">
            <v>4.4466245794108697E-3</v>
          </cell>
        </row>
        <row r="47">
          <cell r="A47" t="str">
            <v>rxn00772_c0</v>
          </cell>
          <cell r="B47">
            <v>0</v>
          </cell>
        </row>
        <row r="48">
          <cell r="A48" t="str">
            <v>rxn00777_c0</v>
          </cell>
          <cell r="B48">
            <v>-5.3376974682425703E-3</v>
          </cell>
        </row>
        <row r="49">
          <cell r="A49" t="str">
            <v>rxn00781_c0</v>
          </cell>
          <cell r="B49">
            <v>-8.5399079281111998E-2</v>
          </cell>
        </row>
        <row r="50">
          <cell r="A50" t="str">
            <v>rxn00785_c0</v>
          </cell>
          <cell r="B50">
            <v>6.7938217895941698E-3</v>
          </cell>
        </row>
        <row r="51">
          <cell r="A51" t="str">
            <v>rxn00786_c0</v>
          </cell>
          <cell r="B51">
            <v>-3.6495526971629597E-2</v>
          </cell>
        </row>
        <row r="52">
          <cell r="A52" t="str">
            <v>rxn00789_c0</v>
          </cell>
          <cell r="B52">
            <v>-8.4218894170204404E-4</v>
          </cell>
        </row>
        <row r="53">
          <cell r="A53" t="str">
            <v>rxn00791_c0</v>
          </cell>
          <cell r="B53">
            <v>-1.0227218289973799E-3</v>
          </cell>
        </row>
        <row r="54">
          <cell r="A54" t="str">
            <v>rxn00799_c0</v>
          </cell>
          <cell r="B54">
            <v>-1.05316782140909E-2</v>
          </cell>
        </row>
        <row r="55">
          <cell r="A55" t="str">
            <v>rxn00802_c0</v>
          </cell>
          <cell r="B55">
            <v>7.68841279063403E-3</v>
          </cell>
        </row>
        <row r="56">
          <cell r="A56" t="str">
            <v>rxn00806_c0</v>
          </cell>
          <cell r="B56">
            <v>-6.9011702578458201E-3</v>
          </cell>
        </row>
        <row r="57">
          <cell r="A57" t="str">
            <v>rxn00859_c0</v>
          </cell>
          <cell r="B57">
            <v>8.4218894170204404E-4</v>
          </cell>
        </row>
        <row r="58">
          <cell r="A58" t="str">
            <v>rxn00898_c0</v>
          </cell>
          <cell r="B58">
            <v>1.5259467806289201E-2</v>
          </cell>
        </row>
        <row r="59">
          <cell r="A59" t="str">
            <v>rxn00902_c0</v>
          </cell>
          <cell r="B59">
            <v>-6.9011702578458201E-3</v>
          </cell>
        </row>
        <row r="60">
          <cell r="A60" t="str">
            <v>rxn00903_c0</v>
          </cell>
          <cell r="B60">
            <v>-1.59018872461619E-2</v>
          </cell>
        </row>
        <row r="61">
          <cell r="A61" t="str">
            <v>rxn00931_c0</v>
          </cell>
          <cell r="B61">
            <v>-1.4307856221449601E-2</v>
          </cell>
        </row>
        <row r="62">
          <cell r="A62" t="str">
            <v>rxn00950_c0</v>
          </cell>
          <cell r="B62">
            <v>4.3334875894963498E-3</v>
          </cell>
        </row>
        <row r="63">
          <cell r="A63" t="str">
            <v>rxn00973_c0</v>
          </cell>
          <cell r="B63">
            <v>2.4257092439578E-2</v>
          </cell>
        </row>
        <row r="64">
          <cell r="A64" t="str">
            <v>rxn01000_c0</v>
          </cell>
          <cell r="B64">
            <v>5.0068424396437902E-3</v>
          </cell>
        </row>
        <row r="65">
          <cell r="A65" t="str">
            <v>rxn01019_c0</v>
          </cell>
          <cell r="B65">
            <v>7.68841279063403E-3</v>
          </cell>
        </row>
        <row r="66">
          <cell r="A66" t="str">
            <v>rxn01069_c0</v>
          </cell>
          <cell r="B66">
            <v>0</v>
          </cell>
        </row>
        <row r="67">
          <cell r="A67" t="str">
            <v>rxn01100_c0</v>
          </cell>
          <cell r="B67">
            <v>8.5399079281111998E-2</v>
          </cell>
        </row>
        <row r="68">
          <cell r="A68" t="str">
            <v>rxn01101_c0</v>
          </cell>
          <cell r="B68">
            <v>-0.135352440139659</v>
          </cell>
        </row>
        <row r="69">
          <cell r="A69" t="str">
            <v>rxn01106_c0</v>
          </cell>
          <cell r="B69">
            <v>-4.9953360858547298E-2</v>
          </cell>
        </row>
        <row r="70">
          <cell r="A70" t="str">
            <v>rxn01115_c0</v>
          </cell>
          <cell r="B70">
            <v>0</v>
          </cell>
        </row>
        <row r="71">
          <cell r="A71" t="str">
            <v>rxn01116_c0</v>
          </cell>
          <cell r="B71">
            <v>-5.8835947856830098E-3</v>
          </cell>
        </row>
        <row r="72">
          <cell r="A72" t="str">
            <v>rxn01187_c0</v>
          </cell>
          <cell r="B72">
            <v>0</v>
          </cell>
        </row>
        <row r="73">
          <cell r="A73" t="str">
            <v>rxn01200_c0</v>
          </cell>
          <cell r="B73">
            <v>-9.1022700391115796E-4</v>
          </cell>
        </row>
        <row r="74">
          <cell r="A74" t="str">
            <v>rxn01208_c0</v>
          </cell>
          <cell r="B74">
            <v>-6.9011702578458201E-3</v>
          </cell>
        </row>
        <row r="75">
          <cell r="A75" t="str">
            <v>rxn01255_c0</v>
          </cell>
          <cell r="B75">
            <v>6.9927859366535998E-3</v>
          </cell>
        </row>
        <row r="76">
          <cell r="A76" t="str">
            <v>rxn01256_c0</v>
          </cell>
          <cell r="B76">
            <v>5.9470791695608897E-3</v>
          </cell>
        </row>
        <row r="77">
          <cell r="A77" t="str">
            <v>rxn01268_c0</v>
          </cell>
          <cell r="B77">
            <v>9.4023672991709205E-4</v>
          </cell>
        </row>
        <row r="78">
          <cell r="A78" t="str">
            <v>rxn01300_c0</v>
          </cell>
          <cell r="B78">
            <v>0</v>
          </cell>
        </row>
        <row r="79">
          <cell r="A79" t="str">
            <v>rxn01302_c0</v>
          </cell>
          <cell r="B79">
            <v>-4.3334875894963498E-3</v>
          </cell>
        </row>
        <row r="80">
          <cell r="A80" t="str">
            <v>rxn01304_c0</v>
          </cell>
          <cell r="B80">
            <v>4.3334875894963498E-3</v>
          </cell>
        </row>
        <row r="81">
          <cell r="A81" t="str">
            <v>rxn01332_c0</v>
          </cell>
          <cell r="B81">
            <v>6.9927859366535998E-3</v>
          </cell>
        </row>
        <row r="82">
          <cell r="A82" t="str">
            <v>rxn01333_c0</v>
          </cell>
          <cell r="B82">
            <v>2.02794970075323E-4</v>
          </cell>
        </row>
        <row r="83">
          <cell r="A83" t="str">
            <v>rxn01387_c0</v>
          </cell>
          <cell r="B83">
            <v>2.4257092439578E-2</v>
          </cell>
        </row>
        <row r="84">
          <cell r="A84" t="str">
            <v>rxn01434_c0</v>
          </cell>
          <cell r="B84">
            <v>7.68841279063403E-3</v>
          </cell>
        </row>
        <row r="85">
          <cell r="A85" t="str">
            <v>rxn01476_c0</v>
          </cell>
          <cell r="B85">
            <v>0</v>
          </cell>
        </row>
        <row r="86">
          <cell r="A86" t="str">
            <v>rxn01575_c0</v>
          </cell>
          <cell r="B86">
            <v>-4.4353089492116596E-3</v>
          </cell>
        </row>
        <row r="87">
          <cell r="A87" t="str">
            <v>rxn01637_c0</v>
          </cell>
          <cell r="B87">
            <v>-7.68841279063403E-3</v>
          </cell>
        </row>
        <row r="88">
          <cell r="A88" t="str">
            <v>rxn01643_c0</v>
          </cell>
          <cell r="B88">
            <v>-6.9807468586710704E-3</v>
          </cell>
        </row>
        <row r="89">
          <cell r="A89" t="str">
            <v>rxn01644_c0</v>
          </cell>
          <cell r="B89">
            <v>2.6472592691747202E-3</v>
          </cell>
        </row>
        <row r="90">
          <cell r="A90" t="str">
            <v>rxn01682_c0</v>
          </cell>
          <cell r="B90">
            <v>1.0227218289973799E-3</v>
          </cell>
        </row>
        <row r="91">
          <cell r="A91" t="str">
            <v>rxn01739_c0</v>
          </cell>
          <cell r="B91">
            <v>6.9927859366535998E-3</v>
          </cell>
        </row>
        <row r="92">
          <cell r="A92" t="str">
            <v>rxn01740_c0</v>
          </cell>
          <cell r="B92">
            <v>-6.9927859366535998E-3</v>
          </cell>
        </row>
        <row r="93">
          <cell r="A93" t="str">
            <v>rxn01816_c0</v>
          </cell>
          <cell r="B93">
            <v>-4.3334875894963498E-3</v>
          </cell>
        </row>
        <row r="94">
          <cell r="A94" t="str">
            <v>rxn01917_c0</v>
          </cell>
          <cell r="B94">
            <v>7.68841279063403E-3</v>
          </cell>
        </row>
        <row r="95">
          <cell r="A95" t="str">
            <v>rxn01974_c0</v>
          </cell>
          <cell r="B95">
            <v>2.6472592691747202E-3</v>
          </cell>
        </row>
        <row r="96">
          <cell r="A96" t="str">
            <v>rxn02160_c0</v>
          </cell>
          <cell r="B96">
            <v>8.4218894170204404E-4</v>
          </cell>
        </row>
        <row r="97">
          <cell r="A97" t="str">
            <v>rxn02185_c0</v>
          </cell>
          <cell r="B97">
            <v>0</v>
          </cell>
        </row>
        <row r="98">
          <cell r="A98" t="str">
            <v>rxn02186_c0</v>
          </cell>
          <cell r="B98">
            <v>1.5259467806289201E-2</v>
          </cell>
        </row>
        <row r="99">
          <cell r="A99" t="str">
            <v>rxn02212_c0</v>
          </cell>
          <cell r="B99">
            <v>6.9927859366535998E-3</v>
          </cell>
        </row>
        <row r="100">
          <cell r="A100" t="str">
            <v>rxn02213_c0</v>
          </cell>
          <cell r="B100">
            <v>6.9927859366535998E-3</v>
          </cell>
        </row>
        <row r="101">
          <cell r="A101" t="str">
            <v>rxn02320_c0</v>
          </cell>
          <cell r="B101">
            <v>-8.4218894170204404E-4</v>
          </cell>
        </row>
        <row r="102">
          <cell r="A102" t="str">
            <v>rxn02373_c0</v>
          </cell>
          <cell r="B102">
            <v>-1.4307856221449601E-2</v>
          </cell>
        </row>
        <row r="103">
          <cell r="A103" t="str">
            <v>rxn02374_c0</v>
          </cell>
          <cell r="B103">
            <v>1.4307856221449601E-2</v>
          </cell>
        </row>
        <row r="104">
          <cell r="A104" t="str">
            <v>rxn02465_c0</v>
          </cell>
          <cell r="B104">
            <v>-7.68841279063403E-3</v>
          </cell>
        </row>
        <row r="105">
          <cell r="A105" t="str">
            <v>rxn02473_c0</v>
          </cell>
          <cell r="B105">
            <v>8.4218894170204404E-4</v>
          </cell>
        </row>
        <row r="106">
          <cell r="A106" t="str">
            <v>rxn02476_c0</v>
          </cell>
          <cell r="B106">
            <v>6.9927859366535998E-3</v>
          </cell>
        </row>
        <row r="107">
          <cell r="A107" t="str">
            <v>rxn02507_c0</v>
          </cell>
          <cell r="B107">
            <v>1.0227218289973799E-3</v>
          </cell>
        </row>
        <row r="108">
          <cell r="A108" t="str">
            <v>rxn02508_c0</v>
          </cell>
          <cell r="B108">
            <v>1.0227218289973799E-3</v>
          </cell>
        </row>
        <row r="109">
          <cell r="A109" t="str">
            <v>rxn02789_c0</v>
          </cell>
          <cell r="B109">
            <v>6.9011702578458201E-3</v>
          </cell>
        </row>
        <row r="110">
          <cell r="A110" t="str">
            <v>rxn02811_c0</v>
          </cell>
          <cell r="B110">
            <v>-6.9011702578458201E-3</v>
          </cell>
        </row>
        <row r="111">
          <cell r="A111" t="str">
            <v>rxn02834_c0</v>
          </cell>
          <cell r="B111">
            <v>8.4218894170204404E-4</v>
          </cell>
        </row>
        <row r="112">
          <cell r="A112" t="str">
            <v>rxn02835_c0</v>
          </cell>
          <cell r="B112">
            <v>8.4218894170204404E-4</v>
          </cell>
        </row>
        <row r="113">
          <cell r="A113" t="str">
            <v>rxn02914_c0</v>
          </cell>
          <cell r="B113">
            <v>0.135352440139659</v>
          </cell>
        </row>
        <row r="114">
          <cell r="A114" t="str">
            <v>rxn02929_c0</v>
          </cell>
          <cell r="B114">
            <v>-2.6472592691747202E-3</v>
          </cell>
        </row>
        <row r="115">
          <cell r="A115" t="str">
            <v>rxn03062_c0</v>
          </cell>
          <cell r="B115">
            <v>6.9011702578458201E-3</v>
          </cell>
        </row>
        <row r="116">
          <cell r="A116" t="str">
            <v>rxn03135_c0</v>
          </cell>
          <cell r="B116">
            <v>-8.4218894170204404E-4</v>
          </cell>
        </row>
        <row r="117">
          <cell r="A117" t="str">
            <v>rxn03175_c0</v>
          </cell>
          <cell r="B117">
            <v>8.4218894170204404E-4</v>
          </cell>
        </row>
        <row r="118">
          <cell r="A118" t="str">
            <v>rxn03194_c0</v>
          </cell>
          <cell r="B118">
            <v>4.4353089492116596E-3</v>
          </cell>
        </row>
        <row r="119">
          <cell r="A119" t="str">
            <v>rxn03437_c0</v>
          </cell>
          <cell r="B119">
            <v>4.4353089492116596E-3</v>
          </cell>
        </row>
        <row r="120">
          <cell r="A120" t="str">
            <v>rxn05012_c0</v>
          </cell>
          <cell r="B120">
            <v>0</v>
          </cell>
        </row>
        <row r="121">
          <cell r="A121" t="str">
            <v>rxn05559_c0</v>
          </cell>
          <cell r="B121">
            <v>5.98</v>
          </cell>
        </row>
        <row r="122">
          <cell r="A122" t="str">
            <v>rxn05625_c0</v>
          </cell>
          <cell r="B122">
            <v>8.66</v>
          </cell>
        </row>
        <row r="123">
          <cell r="A123" t="str">
            <v>rxn05627_c0</v>
          </cell>
          <cell r="B123">
            <v>-8.66</v>
          </cell>
        </row>
        <row r="124">
          <cell r="A124" t="str">
            <v>rxn05893_c0</v>
          </cell>
          <cell r="B124">
            <v>0</v>
          </cell>
        </row>
        <row r="125">
          <cell r="A125" t="str">
            <v>rxn05937_c0</v>
          </cell>
          <cell r="B125">
            <v>0</v>
          </cell>
        </row>
        <row r="126">
          <cell r="A126" t="str">
            <v>rxn05938_c0</v>
          </cell>
          <cell r="B126">
            <v>-0.13076570987973399</v>
          </cell>
        </row>
        <row r="127">
          <cell r="A127" t="str">
            <v>rxn06557_c0</v>
          </cell>
          <cell r="B127">
            <v>0</v>
          </cell>
        </row>
        <row r="128">
          <cell r="A128" t="str">
            <v>rxn07292_c0</v>
          </cell>
          <cell r="B128">
            <v>0</v>
          </cell>
        </row>
        <row r="129">
          <cell r="A129" t="str">
            <v>rxn08094_c0</v>
          </cell>
          <cell r="B129">
            <v>0</v>
          </cell>
        </row>
        <row r="130">
          <cell r="A130" t="str">
            <v>rxn08518_c0</v>
          </cell>
          <cell r="B130">
            <v>0</v>
          </cell>
        </row>
        <row r="131">
          <cell r="A131" t="str">
            <v>rxn08527_c0</v>
          </cell>
          <cell r="B131">
            <v>0</v>
          </cell>
        </row>
        <row r="132">
          <cell r="A132" t="str">
            <v>rxn08764_c0</v>
          </cell>
          <cell r="B132">
            <v>4.4353089492116596E-3</v>
          </cell>
        </row>
        <row r="133">
          <cell r="A133" t="str">
            <v>rxn09272_c0</v>
          </cell>
          <cell r="B133">
            <v>9.8069069360396206E-6</v>
          </cell>
        </row>
        <row r="134">
          <cell r="A134" t="str">
            <v>rxn09502_c0</v>
          </cell>
          <cell r="B134">
            <v>0</v>
          </cell>
        </row>
        <row r="135">
          <cell r="A135" t="str">
            <v>rxn10042_c0</v>
          </cell>
          <cell r="B135">
            <v>13.490684895666</v>
          </cell>
        </row>
        <row r="136">
          <cell r="A136" t="str">
            <v>rxn10043_c0</v>
          </cell>
          <cell r="B136">
            <v>12.6354418335355</v>
          </cell>
        </row>
        <row r="137">
          <cell r="A137" t="str">
            <v>rxn10118_c0</v>
          </cell>
          <cell r="B137">
            <v>0</v>
          </cell>
        </row>
        <row r="138">
          <cell r="A138" t="str">
            <v>rxn10122_c0</v>
          </cell>
          <cell r="B138">
            <v>3.8797281926604499</v>
          </cell>
        </row>
        <row r="139">
          <cell r="A139" t="str">
            <v>rxn13689_c0</v>
          </cell>
          <cell r="B139">
            <v>3.9754418335355699</v>
          </cell>
        </row>
        <row r="140">
          <cell r="A140" t="str">
            <v>rxn14048_c0</v>
          </cell>
          <cell r="B140">
            <v>-1.5357538729608299E-14</v>
          </cell>
        </row>
        <row r="141">
          <cell r="A141" t="str">
            <v>EX_cpd00001_e0</v>
          </cell>
          <cell r="B141">
            <v>5.4543793754863303</v>
          </cell>
        </row>
        <row r="142">
          <cell r="A142" t="str">
            <v>EX_cpd00007_e0</v>
          </cell>
          <cell r="B142">
            <v>-6.3178826161220796</v>
          </cell>
        </row>
        <row r="143">
          <cell r="A143" t="str">
            <v>EX_cpd00009_e0</v>
          </cell>
          <cell r="B143">
            <v>-8.3040440403990192E-3</v>
          </cell>
        </row>
        <row r="144">
          <cell r="A144" t="str">
            <v>EX_cpd00011_e0</v>
          </cell>
          <cell r="B144">
            <v>5.0960145408962196</v>
          </cell>
        </row>
        <row r="145">
          <cell r="A145" t="str">
            <v>EX_cpd00013_e0</v>
          </cell>
          <cell r="B145">
            <v>-0.14414803024388401</v>
          </cell>
        </row>
        <row r="146">
          <cell r="A146" t="str">
            <v>EX_cpd00030_e0</v>
          </cell>
          <cell r="B146">
            <v>0</v>
          </cell>
        </row>
        <row r="147">
          <cell r="A147" t="str">
            <v>EX_cpd00034_e0</v>
          </cell>
          <cell r="B147">
            <v>0</v>
          </cell>
        </row>
        <row r="148">
          <cell r="A148" t="str">
            <v>EX_cpd00047_e0</v>
          </cell>
          <cell r="B148">
            <v>-5.98</v>
          </cell>
        </row>
        <row r="149">
          <cell r="A149" t="str">
            <v>EX_cpd00048_e0</v>
          </cell>
          <cell r="B149">
            <v>-6.0705324808417796E-3</v>
          </cell>
        </row>
        <row r="150">
          <cell r="A150" t="str">
            <v>EX_cpd00058_e0</v>
          </cell>
          <cell r="B150">
            <v>-5.74249757272522E-5</v>
          </cell>
        </row>
        <row r="151">
          <cell r="A151" t="str">
            <v>EX_cpd00063_e0</v>
          </cell>
          <cell r="B151">
            <v>-8.6137463590878405E-5</v>
          </cell>
        </row>
        <row r="152">
          <cell r="A152" t="str">
            <v>EX_cpd00073_e0</v>
          </cell>
          <cell r="B152">
            <v>0</v>
          </cell>
        </row>
        <row r="153">
          <cell r="A153" t="str">
            <v>EX_cpd00075_e0</v>
          </cell>
          <cell r="B153">
            <v>-8.66</v>
          </cell>
        </row>
        <row r="154">
          <cell r="A154" t="str">
            <v>EX_cpd00099_e0</v>
          </cell>
          <cell r="B154">
            <v>-8.6137463590878405E-5</v>
          </cell>
        </row>
        <row r="155">
          <cell r="A155" t="str">
            <v>EX_cpd00100_e0</v>
          </cell>
          <cell r="B155">
            <v>0</v>
          </cell>
        </row>
        <row r="156">
          <cell r="A156" t="str">
            <v>EX_cpd00131_e0</v>
          </cell>
          <cell r="B156">
            <v>0</v>
          </cell>
        </row>
        <row r="157">
          <cell r="A157" t="str">
            <v>EX_cpd00149_e0</v>
          </cell>
          <cell r="B157">
            <v>0</v>
          </cell>
        </row>
        <row r="158">
          <cell r="A158" t="str">
            <v>EX_cpd00205_e0</v>
          </cell>
          <cell r="B158">
            <v>-3.2301548846579201E-3</v>
          </cell>
        </row>
        <row r="159">
          <cell r="A159" t="str">
            <v>EX_cpd00209_e0</v>
          </cell>
          <cell r="B159">
            <v>8.66</v>
          </cell>
        </row>
        <row r="160">
          <cell r="A160" t="str">
            <v>EX_cpd00254_e0</v>
          </cell>
          <cell r="B160">
            <v>-1.4356243931812999E-4</v>
          </cell>
        </row>
        <row r="161">
          <cell r="A161" t="str">
            <v>EX_cpd00531_e0</v>
          </cell>
          <cell r="B161">
            <v>0</v>
          </cell>
        </row>
        <row r="162">
          <cell r="A162" t="str">
            <v>EX_cpd00635_e0</v>
          </cell>
          <cell r="B162">
            <v>0</v>
          </cell>
        </row>
        <row r="163">
          <cell r="A163" t="str">
            <v>EX_cpd00971_e0</v>
          </cell>
          <cell r="B163">
            <v>0</v>
          </cell>
        </row>
        <row r="164">
          <cell r="A164" t="str">
            <v>EX_cpd01012_e0</v>
          </cell>
          <cell r="B164">
            <v>0</v>
          </cell>
        </row>
        <row r="165">
          <cell r="A165" t="str">
            <v>EX_cpd04097_e0</v>
          </cell>
          <cell r="B165">
            <v>0</v>
          </cell>
        </row>
        <row r="166">
          <cell r="A166" t="str">
            <v>EX_cpd05097_e0</v>
          </cell>
          <cell r="B166">
            <v>0</v>
          </cell>
        </row>
        <row r="167">
          <cell r="A167" t="str">
            <v>EX_cpd09225_e0</v>
          </cell>
          <cell r="B167">
            <v>0</v>
          </cell>
        </row>
        <row r="168">
          <cell r="A168" t="str">
            <v>EX_cpd10409_e0</v>
          </cell>
          <cell r="B168">
            <v>0</v>
          </cell>
        </row>
        <row r="169">
          <cell r="A169" t="str">
            <v>EX_cpd10515_e0</v>
          </cell>
          <cell r="B169">
            <v>-1.3686784141810001E-4</v>
          </cell>
        </row>
        <row r="170">
          <cell r="A170" t="str">
            <v>EX_cpd10516_e0</v>
          </cell>
          <cell r="B170">
            <v>-1.29206195386317E-4</v>
          </cell>
        </row>
        <row r="171">
          <cell r="A171" t="str">
            <v>rxn05145_c0</v>
          </cell>
          <cell r="B171">
            <v>0</v>
          </cell>
        </row>
        <row r="172">
          <cell r="A172" t="str">
            <v>rxn05150_c0</v>
          </cell>
          <cell r="B172">
            <v>0</v>
          </cell>
        </row>
        <row r="173">
          <cell r="A173" t="str">
            <v>rxn05195_c0</v>
          </cell>
          <cell r="B173">
            <v>1.29206195386317E-4</v>
          </cell>
        </row>
        <row r="174">
          <cell r="A174" t="str">
            <v>rxn05206_c0</v>
          </cell>
          <cell r="B174">
            <v>3.2301548846579201E-3</v>
          </cell>
        </row>
        <row r="175">
          <cell r="A175" t="str">
            <v>rxn05312_c0</v>
          </cell>
          <cell r="B175">
            <v>8.3040440403990192E-3</v>
          </cell>
        </row>
        <row r="176">
          <cell r="A176" t="str">
            <v>rxn05315_c0</v>
          </cell>
          <cell r="B176">
            <v>0</v>
          </cell>
        </row>
        <row r="177">
          <cell r="A177" t="str">
            <v>rxn05319_c0</v>
          </cell>
          <cell r="B177">
            <v>-5.4543793754863303</v>
          </cell>
        </row>
        <row r="178">
          <cell r="A178" t="str">
            <v>rxn05466_c0</v>
          </cell>
          <cell r="B178">
            <v>0.14414803024388401</v>
          </cell>
        </row>
        <row r="179">
          <cell r="A179" t="str">
            <v>rxn05467_c0</v>
          </cell>
          <cell r="B179">
            <v>-5.0960145408962196</v>
          </cell>
        </row>
        <row r="180">
          <cell r="A180" t="str">
            <v>rxn05468_c0</v>
          </cell>
          <cell r="B180">
            <v>6.3178826161220796</v>
          </cell>
        </row>
        <row r="181">
          <cell r="A181" t="str">
            <v>rxn05514_c0</v>
          </cell>
          <cell r="B181">
            <v>-8.6137463590878405E-5</v>
          </cell>
        </row>
        <row r="182">
          <cell r="A182" t="str">
            <v>rxn05516_c0</v>
          </cell>
          <cell r="B182">
            <v>0</v>
          </cell>
        </row>
        <row r="183">
          <cell r="A183" t="str">
            <v>rxn05517_c0</v>
          </cell>
          <cell r="B183">
            <v>0</v>
          </cell>
        </row>
        <row r="184">
          <cell r="A184" t="str">
            <v>rxn05528_c0</v>
          </cell>
          <cell r="B184">
            <v>0</v>
          </cell>
        </row>
        <row r="185">
          <cell r="A185" t="str">
            <v>rxn05616_c0</v>
          </cell>
          <cell r="B185">
            <v>-1.4356243931812999E-4</v>
          </cell>
        </row>
        <row r="186">
          <cell r="A186" t="str">
            <v>rxn05618_c0</v>
          </cell>
          <cell r="B186">
            <v>0</v>
          </cell>
        </row>
        <row r="187">
          <cell r="A187" t="str">
            <v>rxn05651_c0</v>
          </cell>
          <cell r="B187">
            <v>6.0705324808417796E-3</v>
          </cell>
        </row>
        <row r="188">
          <cell r="A188" t="str">
            <v>rxn07441_c0</v>
          </cell>
          <cell r="B188">
            <v>-2.6472592691747202E-3</v>
          </cell>
        </row>
        <row r="189">
          <cell r="A189" t="str">
            <v>rxn10125_c0</v>
          </cell>
          <cell r="B189">
            <v>0</v>
          </cell>
        </row>
        <row r="190">
          <cell r="A190" t="str">
            <v>rxn10343_c0</v>
          </cell>
          <cell r="B190">
            <v>0</v>
          </cell>
        </row>
        <row r="191">
          <cell r="A191" t="str">
            <v>rxn10344_c0</v>
          </cell>
          <cell r="B191">
            <v>0</v>
          </cell>
        </row>
        <row r="192">
          <cell r="A192" t="str">
            <v>rxn10473_c0</v>
          </cell>
          <cell r="B192">
            <v>8.6137463590878405E-5</v>
          </cell>
        </row>
        <row r="193">
          <cell r="A193" t="str">
            <v>rxn10474_c0</v>
          </cell>
          <cell r="B193">
            <v>0</v>
          </cell>
        </row>
        <row r="194">
          <cell r="A194" t="str">
            <v>rxn10481_c0</v>
          </cell>
          <cell r="B194">
            <v>5.74249757272522E-5</v>
          </cell>
        </row>
        <row r="195">
          <cell r="A195" t="str">
            <v>rxn10542_c0</v>
          </cell>
          <cell r="B195">
            <v>0</v>
          </cell>
        </row>
        <row r="196">
          <cell r="A196" t="str">
            <v>rxn10571_c0</v>
          </cell>
          <cell r="B196">
            <v>0</v>
          </cell>
        </row>
        <row r="197">
          <cell r="A197" t="str">
            <v>rxn11268_c0</v>
          </cell>
          <cell r="B197">
            <v>0</v>
          </cell>
        </row>
        <row r="198">
          <cell r="A198" t="str">
            <v>rxn40000_c0</v>
          </cell>
          <cell r="B198">
            <v>0</v>
          </cell>
        </row>
        <row r="199">
          <cell r="A199" t="str">
            <v>EX_cpd14547_e0</v>
          </cell>
          <cell r="B199">
            <v>0</v>
          </cell>
        </row>
        <row r="200">
          <cell r="A200" t="str">
            <v>EX_cpd14548_e0</v>
          </cell>
          <cell r="B200">
            <v>0</v>
          </cell>
        </row>
        <row r="201">
          <cell r="A201" t="str">
            <v>EX_cpd00239_e0</v>
          </cell>
          <cell r="B201">
            <v>0</v>
          </cell>
        </row>
        <row r="202">
          <cell r="A202" t="str">
            <v>Ex_cpd11416_e0</v>
          </cell>
          <cell r="B202">
            <v>2.1697200563051501E-2</v>
          </cell>
        </row>
        <row r="203">
          <cell r="A203" t="str">
            <v>EX_cpd00067_c0</v>
          </cell>
          <cell r="B203">
            <v>-5.8311563776392896</v>
          </cell>
        </row>
        <row r="204">
          <cell r="A204" t="str">
            <v>T_cpd14547_e0</v>
          </cell>
          <cell r="B204">
            <v>0</v>
          </cell>
        </row>
        <row r="205">
          <cell r="A205" t="str">
            <v>T_cpd14548_c0</v>
          </cell>
          <cell r="B205">
            <v>0</v>
          </cell>
        </row>
        <row r="206">
          <cell r="A206" t="str">
            <v>T_cpd00239_c0</v>
          </cell>
          <cell r="B206">
            <v>0</v>
          </cell>
        </row>
        <row r="207">
          <cell r="A207" t="str">
            <v>EX_cpd11640_e0</v>
          </cell>
          <cell r="B207">
            <v>0</v>
          </cell>
        </row>
        <row r="208">
          <cell r="A208" t="str">
            <v>rxn00006_c0</v>
          </cell>
          <cell r="B208">
            <v>2.1452608888812201E-5</v>
          </cell>
        </row>
        <row r="209">
          <cell r="A209" t="str">
            <v>rxn00029_c0</v>
          </cell>
          <cell r="B209">
            <v>3.0646584127131902E-5</v>
          </cell>
        </row>
        <row r="210">
          <cell r="A210" t="str">
            <v>rxn00048_c0</v>
          </cell>
          <cell r="B210">
            <v>7.6616460317829704E-6</v>
          </cell>
        </row>
        <row r="211">
          <cell r="A211" t="str">
            <v>rxn00060_c0</v>
          </cell>
          <cell r="B211">
            <v>7.6616460317829704E-6</v>
          </cell>
        </row>
        <row r="212">
          <cell r="A212" t="str">
            <v>rxn00077_c0</v>
          </cell>
          <cell r="B212">
            <v>0</v>
          </cell>
        </row>
        <row r="213">
          <cell r="A213" t="str">
            <v>rxn00083_c0</v>
          </cell>
          <cell r="B213">
            <v>-0.85049638333278199</v>
          </cell>
        </row>
        <row r="214">
          <cell r="A214" t="str">
            <v>rxn00088_c0</v>
          </cell>
          <cell r="B214">
            <v>-7.6616460314221293E-6</v>
          </cell>
        </row>
        <row r="215">
          <cell r="A215" t="str">
            <v>rxn00097_c0</v>
          </cell>
          <cell r="B215">
            <v>2.16182068757842E-2</v>
          </cell>
        </row>
        <row r="216">
          <cell r="A216" t="str">
            <v>rxn00100_c0</v>
          </cell>
          <cell r="B216">
            <v>0</v>
          </cell>
        </row>
        <row r="217">
          <cell r="A217" t="str">
            <v>rxn00101_c0</v>
          </cell>
          <cell r="B217">
            <v>7.2817156037844699E-4</v>
          </cell>
        </row>
        <row r="218">
          <cell r="A218" t="str">
            <v>rxn00117_c0</v>
          </cell>
          <cell r="B218">
            <v>2.4961724674135198E-3</v>
          </cell>
        </row>
        <row r="219">
          <cell r="A219" t="str">
            <v>rxn00119_c0</v>
          </cell>
          <cell r="B219">
            <v>1.4815116318112199E-3</v>
          </cell>
        </row>
        <row r="220">
          <cell r="A220" t="str">
            <v>rxn00122_c0</v>
          </cell>
          <cell r="B220">
            <v>3.8308230158914801E-6</v>
          </cell>
        </row>
        <row r="221">
          <cell r="A221" t="str">
            <v>rxn00126_c0</v>
          </cell>
          <cell r="B221">
            <v>1.4790839143630601E-4</v>
          </cell>
        </row>
        <row r="222">
          <cell r="A222" t="str">
            <v>rxn00127_c0</v>
          </cell>
          <cell r="B222">
            <v>1.2492345334095699E-4</v>
          </cell>
        </row>
        <row r="223">
          <cell r="A223" t="str">
            <v>rxn00138_c0</v>
          </cell>
          <cell r="B223">
            <v>3.9074394761732898E-5</v>
          </cell>
        </row>
        <row r="224">
          <cell r="A224" t="str">
            <v>rxn00150_c0</v>
          </cell>
          <cell r="B224">
            <v>0</v>
          </cell>
        </row>
        <row r="225">
          <cell r="A225" t="str">
            <v>rxn00190_c0</v>
          </cell>
          <cell r="B225">
            <v>0</v>
          </cell>
        </row>
        <row r="226">
          <cell r="A226" t="str">
            <v>rxn00193_c0</v>
          </cell>
          <cell r="B226">
            <v>2.8247605625893499E-4</v>
          </cell>
        </row>
        <row r="227">
          <cell r="A227" t="str">
            <v>rxn00206_c0</v>
          </cell>
          <cell r="B227">
            <v>0</v>
          </cell>
        </row>
        <row r="228">
          <cell r="A228" t="str">
            <v>rxn00209_c0</v>
          </cell>
          <cell r="B228">
            <v>3.8308230158914801E-6</v>
          </cell>
        </row>
        <row r="229">
          <cell r="A229" t="str">
            <v>rxn00211_c0</v>
          </cell>
          <cell r="B229">
            <v>0</v>
          </cell>
        </row>
        <row r="230">
          <cell r="A230" t="str">
            <v>rxn00213_c0</v>
          </cell>
          <cell r="B230">
            <v>7.0743203383583401E-4</v>
          </cell>
        </row>
        <row r="231">
          <cell r="A231" t="str">
            <v>rxn00214_c0</v>
          </cell>
          <cell r="B231">
            <v>0</v>
          </cell>
        </row>
        <row r="232">
          <cell r="A232" t="str">
            <v>rxn00216_c0</v>
          </cell>
          <cell r="B232">
            <v>0</v>
          </cell>
        </row>
        <row r="233">
          <cell r="A233" t="str">
            <v>rxn00224_c0</v>
          </cell>
          <cell r="B233">
            <v>3.8308230158914801E-6</v>
          </cell>
        </row>
        <row r="234">
          <cell r="A234" t="str">
            <v>rxn00225_c0</v>
          </cell>
          <cell r="B234">
            <v>0</v>
          </cell>
        </row>
        <row r="235">
          <cell r="A235" t="str">
            <v>rxn00237_c0</v>
          </cell>
          <cell r="B235">
            <v>2.0139352170310499E-3</v>
          </cell>
        </row>
        <row r="236">
          <cell r="A236" t="str">
            <v>rxn00239_c0</v>
          </cell>
          <cell r="B236">
            <v>7.4234486697393495E-4</v>
          </cell>
        </row>
        <row r="237">
          <cell r="A237" t="str">
            <v>rxn00250_c0</v>
          </cell>
          <cell r="B237">
            <v>0</v>
          </cell>
        </row>
        <row r="238">
          <cell r="A238" t="str">
            <v>rxn00283_c0</v>
          </cell>
          <cell r="B238">
            <v>5.6495211251786999E-4</v>
          </cell>
        </row>
        <row r="239">
          <cell r="A239" t="str">
            <v>rxn00293_c0</v>
          </cell>
          <cell r="B239">
            <v>9.1866812943578705E-4</v>
          </cell>
        </row>
        <row r="240">
          <cell r="A240" t="str">
            <v>rxn00299_c0</v>
          </cell>
          <cell r="B240">
            <v>1.5323292063548299E-5</v>
          </cell>
        </row>
        <row r="241">
          <cell r="A241" t="str">
            <v>rxn00300_c0</v>
          </cell>
          <cell r="B241">
            <v>7.6616460317829704E-6</v>
          </cell>
        </row>
        <row r="242">
          <cell r="A242" t="str">
            <v>rxn00338_c0</v>
          </cell>
          <cell r="B242">
            <v>3.9074394761732898E-5</v>
          </cell>
        </row>
        <row r="243">
          <cell r="A243" t="str">
            <v>rxn00346_c0</v>
          </cell>
          <cell r="B243">
            <v>9.8835233810156493E-6</v>
          </cell>
        </row>
        <row r="244">
          <cell r="A244" t="str">
            <v>rxn00361_c0</v>
          </cell>
          <cell r="B244">
            <v>5.9987512611827101E-3</v>
          </cell>
        </row>
        <row r="245">
          <cell r="A245" t="str">
            <v>rxn00364_c0</v>
          </cell>
          <cell r="B245">
            <v>5.65700224620034E-3</v>
          </cell>
        </row>
        <row r="246">
          <cell r="A246" t="str">
            <v>rxn00378_c0</v>
          </cell>
          <cell r="B246">
            <v>0</v>
          </cell>
        </row>
        <row r="247">
          <cell r="A247" t="str">
            <v>rxn00379_c0</v>
          </cell>
          <cell r="B247">
            <v>5.9987512611827101E-3</v>
          </cell>
        </row>
        <row r="248">
          <cell r="A248" t="str">
            <v>rxn00392_c0</v>
          </cell>
          <cell r="B248">
            <v>3.8308230158914801E-6</v>
          </cell>
        </row>
        <row r="249">
          <cell r="A249" t="str">
            <v>rxn00405_c0</v>
          </cell>
          <cell r="B249">
            <v>7.2817156037844699E-4</v>
          </cell>
        </row>
        <row r="250">
          <cell r="A250" t="str">
            <v>rxn00408_c0</v>
          </cell>
          <cell r="B250">
            <v>0</v>
          </cell>
        </row>
        <row r="251">
          <cell r="A251" t="str">
            <v>rxn00409_c0</v>
          </cell>
          <cell r="B251">
            <v>5.4561950661089998E-3</v>
          </cell>
        </row>
        <row r="252">
          <cell r="A252" t="str">
            <v>rxn00412_c0</v>
          </cell>
          <cell r="B252">
            <v>5.2266750692481396E-4</v>
          </cell>
        </row>
        <row r="253">
          <cell r="A253" t="str">
            <v>rxn00438_c0</v>
          </cell>
          <cell r="B253">
            <v>3.8308230158914496E-6</v>
          </cell>
        </row>
        <row r="254">
          <cell r="A254" t="str">
            <v>rxn00461_c0</v>
          </cell>
          <cell r="B254">
            <v>2.8247605625893499E-4</v>
          </cell>
        </row>
        <row r="255">
          <cell r="A255" t="str">
            <v>rxn00533_c0</v>
          </cell>
          <cell r="B255">
            <v>7.7208186755504393E-2</v>
          </cell>
        </row>
        <row r="256">
          <cell r="A256" t="str">
            <v>rxn00555_c0</v>
          </cell>
          <cell r="B256">
            <v>9.1866812943578705E-4</v>
          </cell>
        </row>
        <row r="257">
          <cell r="A257" t="str">
            <v>rxn00559_c0</v>
          </cell>
          <cell r="B257">
            <v>0</v>
          </cell>
        </row>
        <row r="258">
          <cell r="A258" t="str">
            <v>rxn00612_c0</v>
          </cell>
          <cell r="B258">
            <v>-7.2537638260143297E-3</v>
          </cell>
        </row>
        <row r="259">
          <cell r="A259" t="str">
            <v>rxn00686_c0</v>
          </cell>
          <cell r="B259">
            <v>-1.6742855501498399E-4</v>
          </cell>
        </row>
        <row r="260">
          <cell r="A260" t="str">
            <v>rxn00690_c0</v>
          </cell>
          <cell r="B260">
            <v>0.68258412837508997</v>
          </cell>
        </row>
        <row r="261">
          <cell r="A261" t="str">
            <v>rxn00691_c0</v>
          </cell>
          <cell r="B261">
            <v>0</v>
          </cell>
        </row>
        <row r="262">
          <cell r="A262" t="str">
            <v>rxn00695_c0</v>
          </cell>
          <cell r="B262">
            <v>0</v>
          </cell>
        </row>
        <row r="263">
          <cell r="A263" t="str">
            <v>rxn00700_c0</v>
          </cell>
          <cell r="B263">
            <v>0</v>
          </cell>
        </row>
        <row r="264">
          <cell r="A264" t="str">
            <v>rxn00701_c0</v>
          </cell>
          <cell r="B264">
            <v>0</v>
          </cell>
        </row>
        <row r="265">
          <cell r="A265" t="str">
            <v>rxn00704_c0</v>
          </cell>
          <cell r="B265">
            <v>-2.89858320226749E-2</v>
          </cell>
        </row>
        <row r="266">
          <cell r="A266" t="str">
            <v>rxn00710_c0</v>
          </cell>
          <cell r="B266">
            <v>1.02217756709333E-3</v>
          </cell>
        </row>
        <row r="267">
          <cell r="A267" t="str">
            <v>rxn00790_c0</v>
          </cell>
          <cell r="B267">
            <v>-1.3763842784359501E-3</v>
          </cell>
        </row>
        <row r="268">
          <cell r="A268" t="str">
            <v>rxn00800_c0</v>
          </cell>
          <cell r="B268">
            <v>1.47239753014845E-3</v>
          </cell>
        </row>
        <row r="269">
          <cell r="A269" t="str">
            <v>rxn00808_c0</v>
          </cell>
          <cell r="B269">
            <v>0</v>
          </cell>
        </row>
        <row r="270">
          <cell r="A270" t="str">
            <v>rxn00830_c0</v>
          </cell>
          <cell r="B270">
            <v>0</v>
          </cell>
        </row>
        <row r="271">
          <cell r="A271" t="str">
            <v>rxn00832_c0</v>
          </cell>
          <cell r="B271">
            <v>-2.2147423971223901E-3</v>
          </cell>
        </row>
        <row r="272">
          <cell r="A272" t="str">
            <v>rxn00834_c0</v>
          </cell>
          <cell r="B272">
            <v>7.4234486697393495E-4</v>
          </cell>
        </row>
        <row r="273">
          <cell r="A273" t="str">
            <v>rxn00838_c0</v>
          </cell>
          <cell r="B273">
            <v>1.47239753014845E-3</v>
          </cell>
        </row>
        <row r="274">
          <cell r="A274" t="str">
            <v>rxn00839_c0</v>
          </cell>
          <cell r="B274">
            <v>1.5210526295143499E-4</v>
          </cell>
        </row>
        <row r="275">
          <cell r="A275" t="str">
            <v>rxn00851_c0</v>
          </cell>
          <cell r="B275">
            <v>2.8247605625893499E-4</v>
          </cell>
        </row>
        <row r="276">
          <cell r="A276" t="str">
            <v>rxn00858_c0</v>
          </cell>
          <cell r="B276">
            <v>7.2817156037844699E-4</v>
          </cell>
        </row>
        <row r="277">
          <cell r="A277" t="str">
            <v>rxn00904_c0</v>
          </cell>
          <cell r="B277">
            <v>7.5534732210995404E-3</v>
          </cell>
        </row>
        <row r="278">
          <cell r="A278" t="str">
            <v>rxn00907_c0</v>
          </cell>
          <cell r="B278">
            <v>-0.678989170876516</v>
          </cell>
        </row>
        <row r="279">
          <cell r="A279" t="str">
            <v>rxn00912_c0</v>
          </cell>
          <cell r="B279">
            <v>9.8835233810156493E-6</v>
          </cell>
        </row>
        <row r="280">
          <cell r="A280" t="str">
            <v>rxn00917_c0</v>
          </cell>
          <cell r="B280">
            <v>7.4234486697393495E-4</v>
          </cell>
        </row>
        <row r="281">
          <cell r="A281" t="str">
            <v>rxn00966_c0</v>
          </cell>
          <cell r="B281">
            <v>-3.8308230158914801E-6</v>
          </cell>
        </row>
        <row r="282">
          <cell r="A282" t="str">
            <v>rxn01018_c0</v>
          </cell>
          <cell r="B282">
            <v>1.02217756709333E-3</v>
          </cell>
        </row>
        <row r="283">
          <cell r="A283" t="str">
            <v>rxn01117_c0</v>
          </cell>
          <cell r="B283">
            <v>-5.3057402537687597E-4</v>
          </cell>
        </row>
        <row r="284">
          <cell r="A284" t="str">
            <v>rxn01169_c0</v>
          </cell>
          <cell r="B284">
            <v>0</v>
          </cell>
        </row>
        <row r="285">
          <cell r="A285" t="str">
            <v>rxn01210_c0</v>
          </cell>
          <cell r="B285">
            <v>0</v>
          </cell>
        </row>
        <row r="286">
          <cell r="A286" t="str">
            <v>rxn01211_c0</v>
          </cell>
          <cell r="B286">
            <v>-0.678989170876516</v>
          </cell>
        </row>
        <row r="287">
          <cell r="A287" t="str">
            <v>rxn01213_c0</v>
          </cell>
          <cell r="B287">
            <v>5.0318193937865203E-6</v>
          </cell>
        </row>
        <row r="288">
          <cell r="A288" t="str">
            <v>rxn01257_c0</v>
          </cell>
          <cell r="B288">
            <v>1.5323292063548299E-5</v>
          </cell>
        </row>
        <row r="289">
          <cell r="A289" t="str">
            <v>rxn01258_c0</v>
          </cell>
          <cell r="B289">
            <v>0</v>
          </cell>
        </row>
        <row r="290">
          <cell r="A290" t="str">
            <v>rxn01331_c0</v>
          </cell>
          <cell r="B290">
            <v>3.8308230158914801E-6</v>
          </cell>
        </row>
        <row r="291">
          <cell r="A291" t="str">
            <v>rxn01353_c0</v>
          </cell>
          <cell r="B291">
            <v>2.00807180091338E-4</v>
          </cell>
        </row>
        <row r="292">
          <cell r="A292" t="str">
            <v>rxn01362_c0</v>
          </cell>
          <cell r="B292">
            <v>-1.02217756709333E-3</v>
          </cell>
        </row>
        <row r="293">
          <cell r="A293" t="str">
            <v>rxn01406_c0</v>
          </cell>
          <cell r="B293">
            <v>1.2492345334095699E-4</v>
          </cell>
        </row>
        <row r="294">
          <cell r="A294" t="str">
            <v>rxn01465_c0</v>
          </cell>
          <cell r="B294">
            <v>-1.02217756709333E-3</v>
          </cell>
        </row>
        <row r="295">
          <cell r="A295" t="str">
            <v>rxn01466_c0</v>
          </cell>
          <cell r="B295">
            <v>5.0318193937865203E-6</v>
          </cell>
        </row>
        <row r="296">
          <cell r="A296" t="str">
            <v>rxn01485_c0</v>
          </cell>
          <cell r="B296">
            <v>-9.1866812943578705E-4</v>
          </cell>
        </row>
        <row r="297">
          <cell r="A297" t="str">
            <v>rxn01512_c0</v>
          </cell>
          <cell r="B297">
            <v>3.2896327141039398E-4</v>
          </cell>
        </row>
        <row r="298">
          <cell r="A298" t="str">
            <v>rxn01513_c0</v>
          </cell>
          <cell r="B298">
            <v>1.5210526295143499E-4</v>
          </cell>
        </row>
        <row r="299">
          <cell r="A299" t="str">
            <v>rxn01519_c0</v>
          </cell>
          <cell r="B299">
            <v>1.5210526295143499E-4</v>
          </cell>
        </row>
        <row r="300">
          <cell r="A300" t="str">
            <v>rxn01520_c0</v>
          </cell>
          <cell r="B300">
            <v>1.5210526295143499E-4</v>
          </cell>
        </row>
        <row r="301">
          <cell r="A301" t="str">
            <v>rxn01603_c0</v>
          </cell>
          <cell r="B301">
            <v>1.5323292063548299E-5</v>
          </cell>
        </row>
        <row r="302">
          <cell r="A302" t="str">
            <v>rxn01629_c0</v>
          </cell>
          <cell r="B302">
            <v>-6.1293168254263804E-5</v>
          </cell>
        </row>
        <row r="303">
          <cell r="A303" t="str">
            <v>rxn01653_c0</v>
          </cell>
          <cell r="B303">
            <v>0</v>
          </cell>
        </row>
        <row r="304">
          <cell r="A304" t="str">
            <v>rxn01673_c0</v>
          </cell>
          <cell r="B304">
            <v>2.00807180091338E-4</v>
          </cell>
        </row>
        <row r="305">
          <cell r="A305" t="str">
            <v>rxn01675_c0</v>
          </cell>
          <cell r="B305">
            <v>1.7685800845895799E-4</v>
          </cell>
        </row>
        <row r="306">
          <cell r="A306" t="str">
            <v>rxn01678_c0</v>
          </cell>
          <cell r="B306">
            <v>1.5210526295143499E-4</v>
          </cell>
        </row>
        <row r="307">
          <cell r="A307" t="str">
            <v>rxn01790_c0</v>
          </cell>
          <cell r="B307">
            <v>-9.8835233810156493E-6</v>
          </cell>
        </row>
        <row r="308">
          <cell r="A308" t="str">
            <v>rxn01791_c0</v>
          </cell>
          <cell r="B308">
            <v>9.8835233810156493E-6</v>
          </cell>
        </row>
        <row r="309">
          <cell r="A309" t="str">
            <v>rxn01875_c0</v>
          </cell>
          <cell r="B309">
            <v>0</v>
          </cell>
        </row>
        <row r="310">
          <cell r="A310" t="str">
            <v>rxn01997_c0</v>
          </cell>
          <cell r="B310">
            <v>1.7685800845895799E-4</v>
          </cell>
        </row>
        <row r="311">
          <cell r="A311" t="str">
            <v>rxn02000_c0</v>
          </cell>
          <cell r="B311">
            <v>1.7685800845895799E-4</v>
          </cell>
        </row>
        <row r="312">
          <cell r="A312" t="str">
            <v>rxn02003_c0</v>
          </cell>
          <cell r="B312">
            <v>-1.7685800845895799E-4</v>
          </cell>
        </row>
        <row r="313">
          <cell r="A313" t="str">
            <v>rxn02008_c0</v>
          </cell>
          <cell r="B313">
            <v>2.8247605625893499E-4</v>
          </cell>
        </row>
        <row r="314">
          <cell r="A314" t="str">
            <v>rxn02011_c0</v>
          </cell>
          <cell r="B314">
            <v>2.8247605625893499E-4</v>
          </cell>
        </row>
        <row r="315">
          <cell r="A315" t="str">
            <v>rxn02056_c0</v>
          </cell>
          <cell r="B315">
            <v>-3.8308230158914801E-6</v>
          </cell>
        </row>
        <row r="316">
          <cell r="A316" t="str">
            <v>rxn02155_c0</v>
          </cell>
          <cell r="B316">
            <v>3.9074394761732898E-5</v>
          </cell>
        </row>
        <row r="317">
          <cell r="A317" t="str">
            <v>rxn02175_c0</v>
          </cell>
          <cell r="B317">
            <v>0</v>
          </cell>
        </row>
        <row r="318">
          <cell r="A318" t="str">
            <v>rxn02201_c0</v>
          </cell>
          <cell r="B318">
            <v>1.5323292063548299E-5</v>
          </cell>
        </row>
        <row r="319">
          <cell r="A319" t="str">
            <v>rxn02264_c0</v>
          </cell>
          <cell r="B319">
            <v>7.6616460317829704E-6</v>
          </cell>
        </row>
        <row r="320">
          <cell r="A320" t="str">
            <v>rxn02285_c0</v>
          </cell>
          <cell r="B320">
            <v>-2.8247605625893499E-4</v>
          </cell>
        </row>
        <row r="321">
          <cell r="A321" t="str">
            <v>rxn02286_c0</v>
          </cell>
          <cell r="B321">
            <v>2.8247605625893499E-4</v>
          </cell>
        </row>
        <row r="322">
          <cell r="A322" t="str">
            <v>rxn02288_c0</v>
          </cell>
          <cell r="B322">
            <v>3.8308230158914801E-6</v>
          </cell>
        </row>
        <row r="323">
          <cell r="A323" t="str">
            <v>rxn02303_c0</v>
          </cell>
          <cell r="B323">
            <v>3.8308230158914801E-6</v>
          </cell>
        </row>
        <row r="324">
          <cell r="A324" t="str">
            <v>rxn02304_c0</v>
          </cell>
          <cell r="B324">
            <v>0</v>
          </cell>
        </row>
        <row r="325">
          <cell r="A325" t="str">
            <v>rxn02305_c0</v>
          </cell>
          <cell r="B325">
            <v>3.8308230158914496E-6</v>
          </cell>
        </row>
        <row r="326">
          <cell r="A326" t="str">
            <v>rxn02331_c0</v>
          </cell>
          <cell r="B326">
            <v>-5.3057402537687597E-4</v>
          </cell>
        </row>
        <row r="327">
          <cell r="A327" t="str">
            <v>rxn02341_c0</v>
          </cell>
          <cell r="B327">
            <v>9.8835233810156493E-6</v>
          </cell>
        </row>
        <row r="328">
          <cell r="A328" t="str">
            <v>rxn02379_c0</v>
          </cell>
          <cell r="B328">
            <v>0</v>
          </cell>
        </row>
        <row r="329">
          <cell r="A329" t="str">
            <v>rxn02402_c0</v>
          </cell>
          <cell r="B329">
            <v>-3.9074394761732898E-5</v>
          </cell>
        </row>
        <row r="330">
          <cell r="A330" t="str">
            <v>rxn02404_c0</v>
          </cell>
          <cell r="B330">
            <v>5.3057402537687597E-4</v>
          </cell>
        </row>
        <row r="331">
          <cell r="A331" t="str">
            <v>rxn02405_c0</v>
          </cell>
          <cell r="B331">
            <v>5.3057402537687597E-4</v>
          </cell>
        </row>
        <row r="332">
          <cell r="A332" t="str">
            <v>rxn02474_c0</v>
          </cell>
          <cell r="B332">
            <v>-7.6616460317829704E-6</v>
          </cell>
        </row>
        <row r="333">
          <cell r="A333" t="str">
            <v>rxn02475_c0</v>
          </cell>
          <cell r="B333">
            <v>7.6616460317829704E-6</v>
          </cell>
        </row>
        <row r="334">
          <cell r="A334" t="str">
            <v>rxn02503_c0</v>
          </cell>
          <cell r="B334">
            <v>1.5323292063548299E-5</v>
          </cell>
        </row>
        <row r="335">
          <cell r="A335" t="str">
            <v>rxn02504_c0</v>
          </cell>
          <cell r="B335">
            <v>1.5323292063548299E-5</v>
          </cell>
        </row>
        <row r="336">
          <cell r="A336" t="str">
            <v>rxn02774_c0</v>
          </cell>
          <cell r="B336">
            <v>3.8308230158914801E-6</v>
          </cell>
        </row>
        <row r="337">
          <cell r="A337" t="str">
            <v>rxn02775_c0</v>
          </cell>
          <cell r="B337">
            <v>0</v>
          </cell>
        </row>
        <row r="338">
          <cell r="A338" t="str">
            <v>rxn02831_c0</v>
          </cell>
          <cell r="B338">
            <v>0</v>
          </cell>
        </row>
        <row r="339">
          <cell r="A339" t="str">
            <v>rxn02832_c0</v>
          </cell>
          <cell r="B339">
            <v>0</v>
          </cell>
        </row>
        <row r="340">
          <cell r="A340" t="str">
            <v>rxn02895_c0</v>
          </cell>
          <cell r="B340">
            <v>1.3763842784359501E-3</v>
          </cell>
        </row>
        <row r="341">
          <cell r="A341" t="str">
            <v>rxn02897_c0</v>
          </cell>
          <cell r="B341">
            <v>0</v>
          </cell>
        </row>
        <row r="342">
          <cell r="A342" t="str">
            <v>rxn02937_c0</v>
          </cell>
          <cell r="B342">
            <v>1.3763842784359501E-3</v>
          </cell>
        </row>
        <row r="343">
          <cell r="A343" t="str">
            <v>rxn02939_c0</v>
          </cell>
          <cell r="B343">
            <v>3.8308230158914801E-6</v>
          </cell>
        </row>
        <row r="344">
          <cell r="A344" t="str">
            <v>rxn02986_c0</v>
          </cell>
          <cell r="B344">
            <v>0</v>
          </cell>
        </row>
        <row r="345">
          <cell r="A345" t="str">
            <v>rxn02988_c0</v>
          </cell>
          <cell r="B345">
            <v>-3.9074394761732898E-5</v>
          </cell>
        </row>
        <row r="346">
          <cell r="A346" t="str">
            <v>rxn03004_c0</v>
          </cell>
          <cell r="B346">
            <v>1.3763842784359501E-3</v>
          </cell>
        </row>
        <row r="347">
          <cell r="A347" t="str">
            <v>rxn03080_c0</v>
          </cell>
          <cell r="B347">
            <v>1.53232920635659E-5</v>
          </cell>
        </row>
        <row r="348">
          <cell r="A348" t="str">
            <v>rxn03084_c0</v>
          </cell>
          <cell r="B348">
            <v>1.3763842784359501E-3</v>
          </cell>
        </row>
        <row r="349">
          <cell r="A349" t="str">
            <v>rxn03108_c0</v>
          </cell>
          <cell r="B349">
            <v>3.8308230158914496E-6</v>
          </cell>
        </row>
        <row r="350">
          <cell r="A350" t="str">
            <v>rxn03130_c0</v>
          </cell>
          <cell r="B350">
            <v>1.7685800845895799E-4</v>
          </cell>
        </row>
        <row r="351">
          <cell r="A351" t="str">
            <v>rxn03136_c0</v>
          </cell>
          <cell r="B351">
            <v>1.3725534554200601E-3</v>
          </cell>
        </row>
        <row r="352">
          <cell r="A352" t="str">
            <v>rxn03137_c0</v>
          </cell>
          <cell r="B352">
            <v>2.2147423971223901E-3</v>
          </cell>
        </row>
        <row r="353">
          <cell r="A353" t="str">
            <v>rxn03146_c0</v>
          </cell>
          <cell r="B353">
            <v>3.53716016917917E-4</v>
          </cell>
        </row>
        <row r="354">
          <cell r="A354" t="str">
            <v>rxn03147_c0</v>
          </cell>
          <cell r="B354">
            <v>1.3725534554200601E-3</v>
          </cell>
        </row>
        <row r="355">
          <cell r="A355" t="str">
            <v>rxn03150_c0</v>
          </cell>
          <cell r="B355">
            <v>0</v>
          </cell>
        </row>
        <row r="356">
          <cell r="A356" t="str">
            <v>rxn03159_c0</v>
          </cell>
          <cell r="B356">
            <v>1.7685800845895799E-4</v>
          </cell>
        </row>
        <row r="357">
          <cell r="A357" t="str">
            <v>rxn03164_c0</v>
          </cell>
          <cell r="B357">
            <v>2.8247605625893499E-4</v>
          </cell>
        </row>
        <row r="358">
          <cell r="A358" t="str">
            <v>rxn03168_c0</v>
          </cell>
          <cell r="B358">
            <v>-1.5323292063548299E-5</v>
          </cell>
        </row>
        <row r="359">
          <cell r="A359" t="str">
            <v>rxn03173_c0</v>
          </cell>
          <cell r="B359">
            <v>1.5323292063548299E-5</v>
          </cell>
        </row>
        <row r="360">
          <cell r="A360" t="str">
            <v>rxn03181_c0</v>
          </cell>
          <cell r="B360">
            <v>1.7685800845895799E-4</v>
          </cell>
        </row>
        <row r="361">
          <cell r="A361" t="str">
            <v>rxn03182_c0</v>
          </cell>
          <cell r="B361">
            <v>1.7685800845895799E-4</v>
          </cell>
        </row>
        <row r="362">
          <cell r="A362" t="str">
            <v>rxn03393_c0</v>
          </cell>
          <cell r="B362">
            <v>3.8308230158914801E-6</v>
          </cell>
        </row>
        <row r="363">
          <cell r="A363" t="str">
            <v>rxn03394_c0</v>
          </cell>
          <cell r="B363">
            <v>3.8308230158914801E-6</v>
          </cell>
        </row>
        <row r="364">
          <cell r="A364" t="str">
            <v>rxn03395_c0</v>
          </cell>
          <cell r="B364">
            <v>3.8308230158914801E-6</v>
          </cell>
        </row>
        <row r="365">
          <cell r="A365" t="str">
            <v>rxn03396_c0</v>
          </cell>
          <cell r="B365">
            <v>3.8308230158914801E-6</v>
          </cell>
        </row>
        <row r="366">
          <cell r="A366" t="str">
            <v>rxn03397_c0</v>
          </cell>
          <cell r="B366">
            <v>3.8308230158914801E-6</v>
          </cell>
        </row>
        <row r="367">
          <cell r="A367" t="str">
            <v>rxn03408_c0</v>
          </cell>
          <cell r="B367">
            <v>2.8247605625893499E-4</v>
          </cell>
        </row>
        <row r="368">
          <cell r="A368" t="str">
            <v>rxn03439_c0</v>
          </cell>
          <cell r="B368">
            <v>1.7685800845895799E-4</v>
          </cell>
        </row>
        <row r="369">
          <cell r="A369" t="str">
            <v>rxn03445_c0</v>
          </cell>
          <cell r="B369">
            <v>-3.8308230158914801E-6</v>
          </cell>
        </row>
        <row r="370">
          <cell r="A370" t="str">
            <v>rxn03491_c0</v>
          </cell>
          <cell r="B370">
            <v>0</v>
          </cell>
        </row>
        <row r="371">
          <cell r="A371" t="str">
            <v>rxn03492_c0</v>
          </cell>
          <cell r="B371">
            <v>0</v>
          </cell>
        </row>
        <row r="372">
          <cell r="A372" t="str">
            <v>rxn03511_c0</v>
          </cell>
          <cell r="B372">
            <v>7.0743203383583401E-4</v>
          </cell>
        </row>
        <row r="373">
          <cell r="A373" t="str">
            <v>rxn03512_c0</v>
          </cell>
          <cell r="B373">
            <v>0</v>
          </cell>
        </row>
        <row r="374">
          <cell r="A374" t="str">
            <v>rxn03513_c0</v>
          </cell>
          <cell r="B374">
            <v>0</v>
          </cell>
        </row>
        <row r="375">
          <cell r="A375" t="str">
            <v>rxn03514_c0</v>
          </cell>
          <cell r="B375">
            <v>0</v>
          </cell>
        </row>
        <row r="376">
          <cell r="A376" t="str">
            <v>rxn03532_c0</v>
          </cell>
          <cell r="B376">
            <v>0</v>
          </cell>
        </row>
        <row r="377">
          <cell r="A377" t="str">
            <v>rxn03534_c0</v>
          </cell>
          <cell r="B377">
            <v>0</v>
          </cell>
        </row>
        <row r="378">
          <cell r="A378" t="str">
            <v>rxn03535_c0</v>
          </cell>
          <cell r="B378">
            <v>0</v>
          </cell>
        </row>
        <row r="379">
          <cell r="A379" t="str">
            <v>rxn03537_c0</v>
          </cell>
          <cell r="B379">
            <v>0</v>
          </cell>
        </row>
        <row r="380">
          <cell r="A380" t="str">
            <v>rxn03538_c0</v>
          </cell>
          <cell r="B380">
            <v>0</v>
          </cell>
        </row>
        <row r="381">
          <cell r="A381" t="str">
            <v>rxn03540_c0</v>
          </cell>
          <cell r="B381">
            <v>0</v>
          </cell>
        </row>
        <row r="382">
          <cell r="A382" t="str">
            <v>rxn03542_c0</v>
          </cell>
          <cell r="B382">
            <v>0</v>
          </cell>
        </row>
        <row r="383">
          <cell r="A383" t="str">
            <v>rxn03638_c0</v>
          </cell>
          <cell r="B383">
            <v>9.1866812943578705E-4</v>
          </cell>
        </row>
        <row r="384">
          <cell r="A384" t="str">
            <v>rxn03841_c0</v>
          </cell>
          <cell r="B384">
            <v>1.5323292063548299E-5</v>
          </cell>
        </row>
        <row r="385">
          <cell r="A385" t="str">
            <v>rxn03843_c0</v>
          </cell>
          <cell r="B385">
            <v>1.20099637789503E-6</v>
          </cell>
        </row>
        <row r="386">
          <cell r="A386" t="str">
            <v>rxn03893_c0</v>
          </cell>
          <cell r="B386">
            <v>3.8308230158914801E-6</v>
          </cell>
        </row>
        <row r="387">
          <cell r="A387" t="str">
            <v>rxn03901_c0</v>
          </cell>
          <cell r="B387">
            <v>2.8247605625893499E-4</v>
          </cell>
        </row>
        <row r="388">
          <cell r="A388" t="str">
            <v>rxn03904_c0</v>
          </cell>
          <cell r="B388">
            <v>2.8247605625893499E-4</v>
          </cell>
        </row>
        <row r="389">
          <cell r="A389" t="str">
            <v>rxn03907_c0</v>
          </cell>
          <cell r="B389">
            <v>4.3857544283977301E-5</v>
          </cell>
        </row>
        <row r="390">
          <cell r="A390" t="str">
            <v>rxn03908_c0</v>
          </cell>
          <cell r="B390">
            <v>4.3857544283977301E-5</v>
          </cell>
        </row>
        <row r="391">
          <cell r="A391" t="str">
            <v>rxn03909_c0</v>
          </cell>
          <cell r="B391">
            <v>5.15191903157602E-5</v>
          </cell>
        </row>
        <row r="392">
          <cell r="A392" t="str">
            <v>rxn03910_c0</v>
          </cell>
          <cell r="B392">
            <v>4.3857544283977301E-5</v>
          </cell>
        </row>
        <row r="393">
          <cell r="A393" t="str">
            <v>rxn03916_c0</v>
          </cell>
          <cell r="B393">
            <v>7.0743203383583401E-4</v>
          </cell>
        </row>
        <row r="394">
          <cell r="A394" t="str">
            <v>rxn03917_c0</v>
          </cell>
          <cell r="B394">
            <v>7.0743203383583401E-4</v>
          </cell>
        </row>
        <row r="395">
          <cell r="A395" t="str">
            <v>rxn03918_c0</v>
          </cell>
          <cell r="B395">
            <v>7.0743203383583401E-4</v>
          </cell>
        </row>
        <row r="396">
          <cell r="A396" t="str">
            <v>rxn03919_c0</v>
          </cell>
          <cell r="B396">
            <v>7.0743203383583401E-4</v>
          </cell>
        </row>
        <row r="397">
          <cell r="A397" t="str">
            <v>rxn03958_c0</v>
          </cell>
          <cell r="B397">
            <v>-4.3857544283977301E-5</v>
          </cell>
        </row>
        <row r="398">
          <cell r="A398" t="str">
            <v>rxn03975_c0</v>
          </cell>
          <cell r="B398">
            <v>0</v>
          </cell>
        </row>
        <row r="399">
          <cell r="A399" t="str">
            <v>rxn04045_c0</v>
          </cell>
          <cell r="B399">
            <v>0</v>
          </cell>
        </row>
        <row r="400">
          <cell r="A400" t="str">
            <v>rxn04046_c0</v>
          </cell>
          <cell r="B400">
            <v>0</v>
          </cell>
        </row>
        <row r="401">
          <cell r="A401" t="str">
            <v>rxn04047_c0</v>
          </cell>
          <cell r="B401">
            <v>0</v>
          </cell>
        </row>
        <row r="402">
          <cell r="A402" t="str">
            <v>rxn04048_c0</v>
          </cell>
          <cell r="B402">
            <v>0</v>
          </cell>
        </row>
        <row r="403">
          <cell r="A403" t="str">
            <v>rxn04050_c0</v>
          </cell>
          <cell r="B403">
            <v>0</v>
          </cell>
        </row>
        <row r="404">
          <cell r="A404" t="str">
            <v>rxn04051_c0</v>
          </cell>
          <cell r="B404">
            <v>0</v>
          </cell>
        </row>
        <row r="405">
          <cell r="A405" t="str">
            <v>rxn04052_c0</v>
          </cell>
          <cell r="B405">
            <v>0</v>
          </cell>
        </row>
        <row r="406">
          <cell r="A406" t="str">
            <v>rxn04070_c0</v>
          </cell>
          <cell r="B406">
            <v>3.8308230158914801E-6</v>
          </cell>
        </row>
        <row r="407">
          <cell r="A407" t="str">
            <v>rxn04113_c0</v>
          </cell>
          <cell r="B407">
            <v>3.8825724890190701E-5</v>
          </cell>
        </row>
        <row r="408">
          <cell r="A408" t="str">
            <v>rxn04139_c0</v>
          </cell>
          <cell r="B408">
            <v>3.8308230158914801E-6</v>
          </cell>
        </row>
        <row r="409">
          <cell r="A409" t="str">
            <v>rxn04308_c0</v>
          </cell>
          <cell r="B409">
            <v>1.20099637789503E-6</v>
          </cell>
        </row>
        <row r="410">
          <cell r="A410" t="str">
            <v>rxn04384_c0</v>
          </cell>
          <cell r="B410">
            <v>0</v>
          </cell>
        </row>
        <row r="411">
          <cell r="A411" t="str">
            <v>rxn04385_c0</v>
          </cell>
          <cell r="B411">
            <v>0</v>
          </cell>
        </row>
        <row r="412">
          <cell r="A412" t="str">
            <v>rxn04704_c0</v>
          </cell>
          <cell r="B412">
            <v>0</v>
          </cell>
        </row>
        <row r="413">
          <cell r="A413" t="str">
            <v>rxn04954_c0</v>
          </cell>
          <cell r="B413">
            <v>-4.3564725275916996E-3</v>
          </cell>
        </row>
        <row r="414">
          <cell r="A414" t="str">
            <v>rxn04996_c0</v>
          </cell>
          <cell r="B414">
            <v>-5.0318193937865203E-6</v>
          </cell>
        </row>
        <row r="415">
          <cell r="A415" t="str">
            <v>rxn05005_c0</v>
          </cell>
          <cell r="B415">
            <v>3.8308230158914801E-6</v>
          </cell>
        </row>
        <row r="416">
          <cell r="A416" t="str">
            <v>rxn05006_c0</v>
          </cell>
          <cell r="B416">
            <v>3.8308230158914801E-6</v>
          </cell>
        </row>
        <row r="417">
          <cell r="A417" t="str">
            <v>rxn05023_c0</v>
          </cell>
          <cell r="B417">
            <v>0</v>
          </cell>
        </row>
        <row r="418">
          <cell r="A418" t="str">
            <v>rxn05024_c0</v>
          </cell>
          <cell r="B418">
            <v>0</v>
          </cell>
        </row>
        <row r="419">
          <cell r="A419" t="str">
            <v>rxn05039_c0</v>
          </cell>
          <cell r="B419">
            <v>7.6616460317829704E-6</v>
          </cell>
        </row>
        <row r="420">
          <cell r="A420" t="str">
            <v>rxn05040_c0</v>
          </cell>
          <cell r="B420">
            <v>1.53232920635659E-5</v>
          </cell>
        </row>
        <row r="421">
          <cell r="A421" t="str">
            <v>rxn05114_c0</v>
          </cell>
          <cell r="B421">
            <v>1.3725534554200601E-3</v>
          </cell>
        </row>
        <row r="422">
          <cell r="A422" t="str">
            <v>rxn05115_c0</v>
          </cell>
          <cell r="B422">
            <v>1.3725534554200601E-3</v>
          </cell>
        </row>
        <row r="423">
          <cell r="A423" t="str">
            <v>rxn05231_c0</v>
          </cell>
          <cell r="B423">
            <v>1.5210526295143499E-4</v>
          </cell>
        </row>
        <row r="424">
          <cell r="A424" t="str">
            <v>rxn05233_c0</v>
          </cell>
          <cell r="B424">
            <v>2.00807180091338E-4</v>
          </cell>
        </row>
        <row r="425">
          <cell r="A425" t="str">
            <v>rxn05239_c0</v>
          </cell>
          <cell r="B425">
            <v>5.9987512611827101E-3</v>
          </cell>
        </row>
        <row r="426">
          <cell r="A426" t="str">
            <v>rxn05289_c0</v>
          </cell>
          <cell r="B426">
            <v>6.7045761472682604E-3</v>
          </cell>
        </row>
        <row r="427">
          <cell r="A427" t="str">
            <v>rxn05322_c0</v>
          </cell>
          <cell r="B427">
            <v>0</v>
          </cell>
        </row>
        <row r="428">
          <cell r="A428" t="str">
            <v>rxn05323_c0</v>
          </cell>
          <cell r="B428">
            <v>0</v>
          </cell>
        </row>
        <row r="429">
          <cell r="A429" t="str">
            <v>rxn05324_c0</v>
          </cell>
          <cell r="B429">
            <v>0</v>
          </cell>
        </row>
        <row r="430">
          <cell r="A430" t="str">
            <v>rxn05325_c0</v>
          </cell>
          <cell r="B430">
            <v>0</v>
          </cell>
        </row>
        <row r="431">
          <cell r="A431" t="str">
            <v>rxn05326_c0</v>
          </cell>
          <cell r="B431">
            <v>0</v>
          </cell>
        </row>
        <row r="432">
          <cell r="A432" t="str">
            <v>rxn05327_c0</v>
          </cell>
          <cell r="B432">
            <v>0</v>
          </cell>
        </row>
        <row r="433">
          <cell r="A433" t="str">
            <v>rxn05328_c0</v>
          </cell>
          <cell r="B433">
            <v>0</v>
          </cell>
        </row>
        <row r="434">
          <cell r="A434" t="str">
            <v>rxn05329_c0</v>
          </cell>
          <cell r="B434">
            <v>0</v>
          </cell>
        </row>
        <row r="435">
          <cell r="A435" t="str">
            <v>rxn05330_c0</v>
          </cell>
          <cell r="B435">
            <v>0</v>
          </cell>
        </row>
        <row r="436">
          <cell r="A436" t="str">
            <v>rxn05331_c0</v>
          </cell>
          <cell r="B436">
            <v>0</v>
          </cell>
        </row>
        <row r="437">
          <cell r="A437" t="str">
            <v>rxn05332_c0</v>
          </cell>
          <cell r="B437">
            <v>0</v>
          </cell>
        </row>
        <row r="438">
          <cell r="A438" t="str">
            <v>rxn05333_c0</v>
          </cell>
          <cell r="B438">
            <v>0</v>
          </cell>
        </row>
        <row r="439">
          <cell r="A439" t="str">
            <v>rxn05334_c0</v>
          </cell>
          <cell r="B439">
            <v>0</v>
          </cell>
        </row>
        <row r="440">
          <cell r="A440" t="str">
            <v>rxn05335_c0</v>
          </cell>
          <cell r="B440">
            <v>0</v>
          </cell>
        </row>
        <row r="441">
          <cell r="A441" t="str">
            <v>rxn05336_c0</v>
          </cell>
          <cell r="B441">
            <v>0</v>
          </cell>
        </row>
        <row r="442">
          <cell r="A442" t="str">
            <v>rxn05337_c0</v>
          </cell>
          <cell r="B442">
            <v>0</v>
          </cell>
        </row>
        <row r="443">
          <cell r="A443" t="str">
            <v>rxn05338_c0</v>
          </cell>
          <cell r="B443">
            <v>0</v>
          </cell>
        </row>
        <row r="444">
          <cell r="A444" t="str">
            <v>rxn05339_c0</v>
          </cell>
          <cell r="B444">
            <v>0</v>
          </cell>
        </row>
        <row r="445">
          <cell r="A445" t="str">
            <v>rxn05340_c0</v>
          </cell>
          <cell r="B445">
            <v>0</v>
          </cell>
        </row>
        <row r="446">
          <cell r="A446" t="str">
            <v>rxn05341_c0</v>
          </cell>
          <cell r="B446">
            <v>0</v>
          </cell>
        </row>
        <row r="447">
          <cell r="A447" t="str">
            <v>rxn05342_c0</v>
          </cell>
          <cell r="B447">
            <v>0</v>
          </cell>
        </row>
        <row r="448">
          <cell r="A448" t="str">
            <v>rxn05343_c0</v>
          </cell>
          <cell r="B448">
            <v>0</v>
          </cell>
        </row>
        <row r="449">
          <cell r="A449" t="str">
            <v>rxn05344_c0</v>
          </cell>
          <cell r="B449">
            <v>0</v>
          </cell>
        </row>
        <row r="450">
          <cell r="A450" t="str">
            <v>rxn05345_c0</v>
          </cell>
          <cell r="B450">
            <v>0</v>
          </cell>
        </row>
        <row r="451">
          <cell r="A451" t="str">
            <v>rxn05346_c0</v>
          </cell>
          <cell r="B451">
            <v>0</v>
          </cell>
        </row>
        <row r="452">
          <cell r="A452" t="str">
            <v>rxn05347_c0</v>
          </cell>
          <cell r="B452">
            <v>0</v>
          </cell>
        </row>
        <row r="453">
          <cell r="A453" t="str">
            <v>rxn05348_c0</v>
          </cell>
          <cell r="B453">
            <v>0</v>
          </cell>
        </row>
        <row r="454">
          <cell r="A454" t="str">
            <v>rxn05349_c0</v>
          </cell>
          <cell r="B454">
            <v>0</v>
          </cell>
        </row>
        <row r="455">
          <cell r="A455" t="str">
            <v>rxn05350_c0</v>
          </cell>
          <cell r="B455">
            <v>0</v>
          </cell>
        </row>
        <row r="456">
          <cell r="A456" t="str">
            <v>rxn05465_c0</v>
          </cell>
          <cell r="B456">
            <v>7.7207650440282105E-2</v>
          </cell>
        </row>
        <row r="457">
          <cell r="A457" t="str">
            <v>rxn05740_c0</v>
          </cell>
          <cell r="B457">
            <v>-2.8101541980380101E-2</v>
          </cell>
        </row>
        <row r="458">
          <cell r="A458" t="str">
            <v>rxn06075_c0</v>
          </cell>
          <cell r="B458">
            <v>-1.5210526295143499E-4</v>
          </cell>
        </row>
        <row r="459">
          <cell r="A459" t="str">
            <v>rxn06076_c0</v>
          </cell>
          <cell r="B459">
            <v>-2.00807180091338E-4</v>
          </cell>
        </row>
        <row r="460">
          <cell r="A460" t="str">
            <v>rxn06556_c0</v>
          </cell>
          <cell r="B460">
            <v>0</v>
          </cell>
        </row>
        <row r="461">
          <cell r="A461" t="str">
            <v>rxn06591_c0</v>
          </cell>
          <cell r="B461">
            <v>6.1293168254263804E-5</v>
          </cell>
        </row>
        <row r="462">
          <cell r="A462" t="str">
            <v>rxn06673_c0</v>
          </cell>
          <cell r="B462">
            <v>0</v>
          </cell>
        </row>
        <row r="463">
          <cell r="A463" t="str">
            <v>rxn06723_c0</v>
          </cell>
          <cell r="B463">
            <v>-3.53716016917917E-4</v>
          </cell>
        </row>
        <row r="464">
          <cell r="A464" t="str">
            <v>rxn06729_c0</v>
          </cell>
          <cell r="B464">
            <v>3.53716016917917E-4</v>
          </cell>
        </row>
        <row r="465">
          <cell r="A465" t="str">
            <v>rxn06848_c0</v>
          </cell>
          <cell r="B465">
            <v>-1.7685800845895799E-4</v>
          </cell>
        </row>
        <row r="466">
          <cell r="A466" t="str">
            <v>rxn06865_c0</v>
          </cell>
          <cell r="B466">
            <v>-1.7685800845895799E-4</v>
          </cell>
        </row>
        <row r="467">
          <cell r="A467" t="str">
            <v>rxn06882_c0</v>
          </cell>
          <cell r="B467">
            <v>0</v>
          </cell>
        </row>
        <row r="468">
          <cell r="A468" t="str">
            <v>rxn06887_c0</v>
          </cell>
          <cell r="B468">
            <v>0</v>
          </cell>
        </row>
        <row r="469">
          <cell r="A469" t="str">
            <v>rxn06937_c0</v>
          </cell>
          <cell r="B469">
            <v>6.1293168254263804E-5</v>
          </cell>
        </row>
        <row r="470">
          <cell r="A470" t="str">
            <v>rxn06979_c0</v>
          </cell>
          <cell r="B470">
            <v>0</v>
          </cell>
        </row>
        <row r="471">
          <cell r="A471" t="str">
            <v>rxn07586_c0</v>
          </cell>
          <cell r="B471">
            <v>0</v>
          </cell>
        </row>
        <row r="472">
          <cell r="A472" t="str">
            <v>rxn07587_c0</v>
          </cell>
          <cell r="B472">
            <v>0</v>
          </cell>
        </row>
        <row r="473">
          <cell r="A473" t="str">
            <v>rxn08083_c0</v>
          </cell>
          <cell r="B473">
            <v>0</v>
          </cell>
        </row>
        <row r="474">
          <cell r="A474" t="str">
            <v>rxn08084_c0</v>
          </cell>
          <cell r="B474">
            <v>0</v>
          </cell>
        </row>
        <row r="475">
          <cell r="A475" t="str">
            <v>rxn08085_c0</v>
          </cell>
          <cell r="B475">
            <v>0</v>
          </cell>
        </row>
        <row r="476">
          <cell r="A476" t="str">
            <v>rxn08086_c0</v>
          </cell>
          <cell r="B476">
            <v>2.8268480554555298E-3</v>
          </cell>
        </row>
        <row r="477">
          <cell r="A477" t="str">
            <v>rxn08087_c0</v>
          </cell>
          <cell r="B477">
            <v>2.2458390977029299E-3</v>
          </cell>
        </row>
        <row r="478">
          <cell r="A478" t="str">
            <v>rxn08088_c0</v>
          </cell>
          <cell r="B478">
            <v>0</v>
          </cell>
        </row>
        <row r="479">
          <cell r="A479" t="str">
            <v>rxn08089_c0</v>
          </cell>
          <cell r="B479">
            <v>0</v>
          </cell>
        </row>
        <row r="480">
          <cell r="A480" t="str">
            <v>rxn08126_c0</v>
          </cell>
          <cell r="B480">
            <v>0</v>
          </cell>
        </row>
        <row r="481">
          <cell r="A481" t="str">
            <v>rxn08127_c0</v>
          </cell>
          <cell r="B481">
            <v>0</v>
          </cell>
        </row>
        <row r="482">
          <cell r="A482" t="str">
            <v>rxn08128_c0</v>
          </cell>
          <cell r="B482">
            <v>0</v>
          </cell>
        </row>
        <row r="483">
          <cell r="A483" t="str">
            <v>rxn08129_c0</v>
          </cell>
          <cell r="B483">
            <v>0</v>
          </cell>
        </row>
        <row r="484">
          <cell r="A484" t="str">
            <v>rxn08206_c0</v>
          </cell>
          <cell r="B484">
            <v>0</v>
          </cell>
        </row>
        <row r="485">
          <cell r="A485" t="str">
            <v>rxn08207_c0</v>
          </cell>
          <cell r="B485">
            <v>0</v>
          </cell>
        </row>
        <row r="486">
          <cell r="A486" t="str">
            <v>rxn08208_c0</v>
          </cell>
          <cell r="B486">
            <v>0</v>
          </cell>
        </row>
        <row r="487">
          <cell r="A487" t="str">
            <v>rxn08209_c0</v>
          </cell>
          <cell r="B487">
            <v>0</v>
          </cell>
        </row>
        <row r="488">
          <cell r="A488" t="str">
            <v>rxn08226_c0</v>
          </cell>
          <cell r="B488">
            <v>0</v>
          </cell>
        </row>
        <row r="489">
          <cell r="A489" t="str">
            <v>rxn08227_c0</v>
          </cell>
          <cell r="B489">
            <v>0</v>
          </cell>
        </row>
        <row r="490">
          <cell r="A490" t="str">
            <v>rxn08228_c0</v>
          </cell>
          <cell r="B490">
            <v>0</v>
          </cell>
        </row>
        <row r="491">
          <cell r="A491" t="str">
            <v>rxn08229_c0</v>
          </cell>
          <cell r="B491">
            <v>3.7679902987808903E-4</v>
          </cell>
        </row>
        <row r="492">
          <cell r="A492" t="str">
            <v>rxn08230_c0</v>
          </cell>
          <cell r="B492">
            <v>1.0466753691065499E-4</v>
          </cell>
        </row>
        <row r="493">
          <cell r="A493" t="str">
            <v>rxn08231_c0</v>
          </cell>
          <cell r="B493">
            <v>0</v>
          </cell>
        </row>
        <row r="494">
          <cell r="A494" t="str">
            <v>rxn08232_c0</v>
          </cell>
          <cell r="B494">
            <v>0</v>
          </cell>
        </row>
        <row r="495">
          <cell r="A495" t="str">
            <v>rxn08306_c0</v>
          </cell>
          <cell r="B495">
            <v>0</v>
          </cell>
        </row>
        <row r="496">
          <cell r="A496" t="str">
            <v>rxn08307_c0</v>
          </cell>
          <cell r="B496">
            <v>0</v>
          </cell>
        </row>
        <row r="497">
          <cell r="A497" t="str">
            <v>rxn08308_c0</v>
          </cell>
          <cell r="B497">
            <v>0</v>
          </cell>
        </row>
        <row r="498">
          <cell r="A498" t="str">
            <v>rxn08309_c0</v>
          </cell>
          <cell r="B498">
            <v>2.8268480554555298E-3</v>
          </cell>
        </row>
        <row r="499">
          <cell r="A499" t="str">
            <v>rxn08310_c0</v>
          </cell>
          <cell r="B499">
            <v>2.2458390977029299E-3</v>
          </cell>
        </row>
        <row r="500">
          <cell r="A500" t="str">
            <v>rxn08311_c0</v>
          </cell>
          <cell r="B500">
            <v>0</v>
          </cell>
        </row>
        <row r="501">
          <cell r="A501" t="str">
            <v>rxn08312_c0</v>
          </cell>
          <cell r="B501">
            <v>0</v>
          </cell>
        </row>
        <row r="502">
          <cell r="A502" t="str">
            <v>rxn08335_c0</v>
          </cell>
          <cell r="B502">
            <v>1.02217756709333E-3</v>
          </cell>
        </row>
        <row r="503">
          <cell r="A503" t="str">
            <v>rxn08433_c0</v>
          </cell>
          <cell r="B503">
            <v>0</v>
          </cell>
        </row>
        <row r="504">
          <cell r="A504" t="str">
            <v>rxn08434_c0</v>
          </cell>
          <cell r="B504">
            <v>0</v>
          </cell>
        </row>
        <row r="505">
          <cell r="A505" t="str">
            <v>rxn08435_c0</v>
          </cell>
          <cell r="B505">
            <v>0</v>
          </cell>
        </row>
        <row r="506">
          <cell r="A506" t="str">
            <v>rxn08436_c0</v>
          </cell>
          <cell r="B506">
            <v>0</v>
          </cell>
        </row>
        <row r="507">
          <cell r="A507" t="str">
            <v>rxn08437_c0</v>
          </cell>
          <cell r="B507">
            <v>0</v>
          </cell>
        </row>
        <row r="508">
          <cell r="A508" t="str">
            <v>rxn08438_c0</v>
          </cell>
          <cell r="B508">
            <v>0</v>
          </cell>
        </row>
        <row r="509">
          <cell r="A509" t="str">
            <v>rxn08546_c0</v>
          </cell>
          <cell r="B509">
            <v>0</v>
          </cell>
        </row>
        <row r="510">
          <cell r="A510" t="str">
            <v>rxn08547_c0</v>
          </cell>
          <cell r="B510">
            <v>0</v>
          </cell>
        </row>
        <row r="511">
          <cell r="A511" t="str">
            <v>rxn08548_c0</v>
          </cell>
          <cell r="B511">
            <v>0</v>
          </cell>
        </row>
        <row r="512">
          <cell r="A512" t="str">
            <v>rxn08549_c0</v>
          </cell>
          <cell r="B512">
            <v>2.8268480554555298E-3</v>
          </cell>
        </row>
        <row r="513">
          <cell r="A513" t="str">
            <v>rxn08550_c0</v>
          </cell>
          <cell r="B513">
            <v>2.2458390977029299E-3</v>
          </cell>
        </row>
        <row r="514">
          <cell r="A514" t="str">
            <v>rxn08551_c0</v>
          </cell>
          <cell r="B514">
            <v>0</v>
          </cell>
        </row>
        <row r="515">
          <cell r="A515" t="str">
            <v>rxn08552_c0</v>
          </cell>
          <cell r="B515">
            <v>0</v>
          </cell>
        </row>
        <row r="516">
          <cell r="A516" t="str">
            <v>rxn08582_c0</v>
          </cell>
          <cell r="B516">
            <v>0</v>
          </cell>
        </row>
        <row r="517">
          <cell r="A517" t="str">
            <v>rxn08583_c0</v>
          </cell>
          <cell r="B517">
            <v>1.7685800845895799E-4</v>
          </cell>
        </row>
        <row r="518">
          <cell r="A518" t="str">
            <v>rxn08618_c0</v>
          </cell>
          <cell r="B518">
            <v>1.7685800845895799E-4</v>
          </cell>
        </row>
        <row r="519">
          <cell r="A519" t="str">
            <v>rxn08619_c0</v>
          </cell>
          <cell r="B519">
            <v>1.7685800845895799E-4</v>
          </cell>
        </row>
        <row r="520">
          <cell r="A520" t="str">
            <v>rxn08620_c0</v>
          </cell>
          <cell r="B520">
            <v>1.7685800845895799E-4</v>
          </cell>
        </row>
        <row r="521">
          <cell r="A521" t="str">
            <v>rxn08708_c0</v>
          </cell>
          <cell r="B521">
            <v>1.7685800845895799E-4</v>
          </cell>
        </row>
        <row r="522">
          <cell r="A522" t="str">
            <v>rxn08709_c0</v>
          </cell>
          <cell r="B522">
            <v>1.7685800845895799E-4</v>
          </cell>
        </row>
        <row r="523">
          <cell r="A523" t="str">
            <v>rxn08710_c0</v>
          </cell>
          <cell r="B523">
            <v>1.7685800845895799E-4</v>
          </cell>
        </row>
        <row r="524">
          <cell r="A524" t="str">
            <v>rxn08711_c0</v>
          </cell>
          <cell r="B524">
            <v>1.7685800845895799E-4</v>
          </cell>
        </row>
        <row r="525">
          <cell r="A525" t="str">
            <v>rxn08712_c0</v>
          </cell>
          <cell r="B525">
            <v>1.7685800845895799E-4</v>
          </cell>
        </row>
        <row r="526">
          <cell r="A526" t="str">
            <v>rxn08713_c0</v>
          </cell>
          <cell r="B526">
            <v>1.7685800845895799E-4</v>
          </cell>
        </row>
        <row r="527">
          <cell r="A527" t="str">
            <v>rxn08954_c0</v>
          </cell>
          <cell r="B527">
            <v>1.7685800845895799E-4</v>
          </cell>
        </row>
        <row r="528">
          <cell r="A528" t="str">
            <v>rxn09037_c0</v>
          </cell>
          <cell r="B528">
            <v>3.8308230158914801E-6</v>
          </cell>
        </row>
        <row r="529">
          <cell r="A529" t="str">
            <v>rxn09101_c0</v>
          </cell>
          <cell r="B529">
            <v>0</v>
          </cell>
        </row>
        <row r="530">
          <cell r="A530" t="str">
            <v>rxn09102_c0</v>
          </cell>
          <cell r="B530">
            <v>0</v>
          </cell>
        </row>
        <row r="531">
          <cell r="A531" t="str">
            <v>rxn09103_c0</v>
          </cell>
          <cell r="B531">
            <v>0</v>
          </cell>
        </row>
        <row r="532">
          <cell r="A532" t="str">
            <v>rxn09104_c0</v>
          </cell>
          <cell r="B532">
            <v>8.8317459716210603E-4</v>
          </cell>
        </row>
        <row r="533">
          <cell r="A533" t="str">
            <v>rxn09105_c0</v>
          </cell>
          <cell r="B533">
            <v>1.7793686424824901E-3</v>
          </cell>
        </row>
        <row r="534">
          <cell r="A534" t="str">
            <v>rxn09106_c0</v>
          </cell>
          <cell r="B534">
            <v>0</v>
          </cell>
        </row>
        <row r="535">
          <cell r="A535" t="str">
            <v>rxn09107_c0</v>
          </cell>
          <cell r="B535">
            <v>0</v>
          </cell>
        </row>
        <row r="536">
          <cell r="A536" t="str">
            <v>rxn09108_c0</v>
          </cell>
          <cell r="B536">
            <v>0</v>
          </cell>
        </row>
        <row r="537">
          <cell r="A537" t="str">
            <v>rxn09109_c0</v>
          </cell>
          <cell r="B537">
            <v>0</v>
          </cell>
        </row>
        <row r="538">
          <cell r="A538" t="str">
            <v>rxn09110_c0</v>
          </cell>
          <cell r="B538">
            <v>0</v>
          </cell>
        </row>
        <row r="539">
          <cell r="A539" t="str">
            <v>rxn09111_c0</v>
          </cell>
          <cell r="B539">
            <v>8.8317459716210603E-4</v>
          </cell>
        </row>
        <row r="540">
          <cell r="A540" t="str">
            <v>rxn09112_c0</v>
          </cell>
          <cell r="B540">
            <v>1.7793686424824901E-3</v>
          </cell>
        </row>
        <row r="541">
          <cell r="A541" t="str">
            <v>rxn09113_c0</v>
          </cell>
          <cell r="B541">
            <v>0</v>
          </cell>
        </row>
        <row r="542">
          <cell r="A542" t="str">
            <v>rxn09114_c0</v>
          </cell>
          <cell r="B542">
            <v>0</v>
          </cell>
        </row>
        <row r="543">
          <cell r="A543" t="str">
            <v>rxn09177_c0</v>
          </cell>
          <cell r="B543">
            <v>9.8835233810156493E-6</v>
          </cell>
        </row>
        <row r="544">
          <cell r="A544" t="str">
            <v>rxn09180_c0</v>
          </cell>
          <cell r="B544">
            <v>3.8308230158914801E-6</v>
          </cell>
        </row>
        <row r="545">
          <cell r="A545" t="str">
            <v>rxn09197_c0</v>
          </cell>
          <cell r="B545">
            <v>0</v>
          </cell>
        </row>
        <row r="546">
          <cell r="A546" t="str">
            <v>rxn09198_c0</v>
          </cell>
          <cell r="B546">
            <v>0</v>
          </cell>
        </row>
        <row r="547">
          <cell r="A547" t="str">
            <v>rxn09199_c0</v>
          </cell>
          <cell r="B547">
            <v>0</v>
          </cell>
        </row>
        <row r="548">
          <cell r="A548" t="str">
            <v>rxn09200_c0</v>
          </cell>
          <cell r="B548">
            <v>1.9436734582934201E-3</v>
          </cell>
        </row>
        <row r="549">
          <cell r="A549" t="str">
            <v>rxn09201_c0</v>
          </cell>
          <cell r="B549">
            <v>4.6647045522043901E-4</v>
          </cell>
        </row>
        <row r="550">
          <cell r="A550" t="str">
            <v>rxn09202_c0</v>
          </cell>
          <cell r="B550">
            <v>0</v>
          </cell>
        </row>
        <row r="551">
          <cell r="A551" t="str">
            <v>rxn09203_c0</v>
          </cell>
          <cell r="B551">
            <v>0</v>
          </cell>
        </row>
        <row r="552">
          <cell r="A552" t="str">
            <v>rxn09205_c0</v>
          </cell>
          <cell r="B552">
            <v>0</v>
          </cell>
        </row>
        <row r="553">
          <cell r="A553" t="str">
            <v>rxn09206_c0</v>
          </cell>
          <cell r="B553">
            <v>0</v>
          </cell>
        </row>
        <row r="554">
          <cell r="A554" t="str">
            <v>rxn09207_c0</v>
          </cell>
          <cell r="B554">
            <v>0</v>
          </cell>
        </row>
        <row r="555">
          <cell r="A555" t="str">
            <v>rxn09208_c0</v>
          </cell>
          <cell r="B555">
            <v>1.9436734582934201E-3</v>
          </cell>
        </row>
        <row r="556">
          <cell r="A556" t="str">
            <v>rxn09209_c0</v>
          </cell>
          <cell r="B556">
            <v>4.6647045522043901E-4</v>
          </cell>
        </row>
        <row r="557">
          <cell r="A557" t="str">
            <v>rxn09210_c0</v>
          </cell>
          <cell r="B557">
            <v>0</v>
          </cell>
        </row>
        <row r="558">
          <cell r="A558" t="str">
            <v>rxn09211_c0</v>
          </cell>
          <cell r="B558">
            <v>0</v>
          </cell>
        </row>
        <row r="559">
          <cell r="A559" t="str">
            <v>rxn09225_c0</v>
          </cell>
          <cell r="B559">
            <v>1.7685800845895799E-4</v>
          </cell>
        </row>
        <row r="560">
          <cell r="A560" t="str">
            <v>rxn09310_c0</v>
          </cell>
          <cell r="B560">
            <v>3.8308230158914496E-6</v>
          </cell>
        </row>
        <row r="561">
          <cell r="A561" t="str">
            <v>rxn09680_c0</v>
          </cell>
          <cell r="B561">
            <v>-1.5323292063548299E-5</v>
          </cell>
        </row>
        <row r="562">
          <cell r="A562" t="str">
            <v>rxn10095_c0</v>
          </cell>
          <cell r="B562">
            <v>3.8308230158914496E-6</v>
          </cell>
        </row>
        <row r="563">
          <cell r="A563" t="str">
            <v>rxn10609_c0</v>
          </cell>
          <cell r="B563">
            <v>0</v>
          </cell>
        </row>
        <row r="564">
          <cell r="A564" t="str">
            <v>rxn11650_c0</v>
          </cell>
          <cell r="B564">
            <v>0</v>
          </cell>
        </row>
        <row r="565">
          <cell r="A565" t="str">
            <v>rxn11663_c0</v>
          </cell>
          <cell r="B565">
            <v>3.8308230158914801E-6</v>
          </cell>
        </row>
        <row r="566">
          <cell r="A566" t="str">
            <v>rxn11702_c0</v>
          </cell>
          <cell r="B566">
            <v>0</v>
          </cell>
        </row>
        <row r="567">
          <cell r="A567" t="str">
            <v>rxn11703_c0</v>
          </cell>
          <cell r="B567">
            <v>0</v>
          </cell>
        </row>
        <row r="568">
          <cell r="A568" t="str">
            <v>rxn11742_c0</v>
          </cell>
          <cell r="B568">
            <v>0</v>
          </cell>
        </row>
        <row r="569">
          <cell r="A569" t="str">
            <v>rxn11946_c0</v>
          </cell>
          <cell r="B569">
            <v>3.8308230158914801E-6</v>
          </cell>
        </row>
        <row r="570">
          <cell r="A570" t="str">
            <v>rxn12376_c0</v>
          </cell>
          <cell r="B570">
            <v>-3.8308230158914496E-6</v>
          </cell>
        </row>
        <row r="571">
          <cell r="A571" t="str">
            <v>rxn12510_c0</v>
          </cell>
          <cell r="B571">
            <v>9.8835233810156493E-6</v>
          </cell>
        </row>
        <row r="572">
          <cell r="A572" t="str">
            <v>rxn14057_c0</v>
          </cell>
          <cell r="B572">
            <v>-5.9987512611827101E-3</v>
          </cell>
        </row>
        <row r="573">
          <cell r="A573" t="str">
            <v>rxn14070_c0</v>
          </cell>
          <cell r="B573">
            <v>4.3857544283977301E-5</v>
          </cell>
        </row>
        <row r="574">
          <cell r="A574" t="str">
            <v>rxn14159_c0</v>
          </cell>
          <cell r="B574">
            <v>0</v>
          </cell>
        </row>
        <row r="575">
          <cell r="A575" t="str">
            <v>rxn14396_c0</v>
          </cell>
          <cell r="B575">
            <v>0</v>
          </cell>
        </row>
        <row r="576">
          <cell r="A576" t="str">
            <v>rxn00011_c0</v>
          </cell>
          <cell r="B576">
            <v>-4.4353089492116596E-3</v>
          </cell>
        </row>
        <row r="577">
          <cell r="A577" t="str">
            <v>rxn02187_c0</v>
          </cell>
          <cell r="B577">
            <v>0</v>
          </cell>
        </row>
        <row r="578">
          <cell r="A578" t="str">
            <v>rxn03068_c0</v>
          </cell>
          <cell r="B578">
            <v>0</v>
          </cell>
        </row>
        <row r="579">
          <cell r="A579" t="str">
            <v>rxn03435_c0</v>
          </cell>
          <cell r="B579">
            <v>0</v>
          </cell>
        </row>
        <row r="580">
          <cell r="A580" t="str">
            <v>rxn03436_c0</v>
          </cell>
          <cell r="B580">
            <v>0</v>
          </cell>
        </row>
        <row r="581">
          <cell r="A581" t="str">
            <v>rxn06022_c0</v>
          </cell>
          <cell r="B581">
            <v>-9.8835233810156493E-6</v>
          </cell>
        </row>
        <row r="582">
          <cell r="A582" t="str">
            <v>rxn06023_c0</v>
          </cell>
          <cell r="B582">
            <v>-9.8835233810056594E-6</v>
          </cell>
        </row>
        <row r="583">
          <cell r="A583" t="str">
            <v>rxn08766_c0</v>
          </cell>
          <cell r="B583">
            <v>1.1206522357070601E-2</v>
          </cell>
        </row>
        <row r="584">
          <cell r="A584" t="str">
            <v>rxn10097_c0</v>
          </cell>
          <cell r="B584">
            <v>1.7685800845895799E-4</v>
          </cell>
        </row>
        <row r="585">
          <cell r="A585" t="str">
            <v>rxn10098_c0</v>
          </cell>
          <cell r="B585">
            <v>8.8429004229479303E-4</v>
          </cell>
        </row>
        <row r="586">
          <cell r="A586" t="str">
            <v>rxn10099_c0</v>
          </cell>
          <cell r="B586">
            <v>5.6536961109110596E-3</v>
          </cell>
        </row>
        <row r="587">
          <cell r="A587" t="str">
            <v>rxn10100_c0</v>
          </cell>
          <cell r="B587">
            <v>7.0743203383583401E-4</v>
          </cell>
        </row>
        <row r="588">
          <cell r="A588" t="str">
            <v>rxn10101_c0</v>
          </cell>
          <cell r="B588">
            <v>0</v>
          </cell>
        </row>
        <row r="589">
          <cell r="A589" t="str">
            <v>rxn10102_c0</v>
          </cell>
          <cell r="B589">
            <v>0</v>
          </cell>
        </row>
        <row r="590">
          <cell r="A590" t="str">
            <v>rxn10103_c0</v>
          </cell>
          <cell r="B590">
            <v>4.4916781954058701E-3</v>
          </cell>
        </row>
        <row r="591">
          <cell r="A591" t="str">
            <v>rxn10954_c0</v>
          </cell>
          <cell r="B591">
            <v>0</v>
          </cell>
        </row>
        <row r="592">
          <cell r="A592" t="str">
            <v>rxn00351_c0</v>
          </cell>
          <cell r="B592">
            <v>3.8308230158914801E-6</v>
          </cell>
        </row>
        <row r="593">
          <cell r="A593" t="str">
            <v>rxn00646_c0</v>
          </cell>
          <cell r="B593">
            <v>3.8308230158914801E-6</v>
          </cell>
        </row>
        <row r="594">
          <cell r="A594" t="str">
            <v>rxn01834_c0</v>
          </cell>
          <cell r="B594">
            <v>0</v>
          </cell>
        </row>
        <row r="595">
          <cell r="A595" t="str">
            <v>rxn10199_c0</v>
          </cell>
          <cell r="B595">
            <v>2.8247605625893499E-4</v>
          </cell>
        </row>
        <row r="596">
          <cell r="A596" t="str">
            <v>rxn13782_c0</v>
          </cell>
          <cell r="B596">
            <v>2.1697200563051501E-2</v>
          </cell>
        </row>
        <row r="597">
          <cell r="A597" t="str">
            <v>rxn13783_c0</v>
          </cell>
          <cell r="B597">
            <v>2.1697200563051501E-2</v>
          </cell>
        </row>
        <row r="598">
          <cell r="A598" t="str">
            <v>rxn13784_c0</v>
          </cell>
          <cell r="B598">
            <v>2.1697200563051501E-2</v>
          </cell>
        </row>
        <row r="599">
          <cell r="A599" t="str">
            <v>rxn00001_c0</v>
          </cell>
          <cell r="B599">
            <v>3.1748714395500699E-2</v>
          </cell>
        </row>
        <row r="600">
          <cell r="A600" t="str">
            <v>rxn00003_c0</v>
          </cell>
          <cell r="B600">
            <v>-1.5259467806289201E-2</v>
          </cell>
        </row>
        <row r="601">
          <cell r="A601" t="str">
            <v>rxn00076_c0</v>
          </cell>
          <cell r="B601">
            <v>0</v>
          </cell>
        </row>
        <row r="602">
          <cell r="A602" t="str">
            <v>rxn00105_c0</v>
          </cell>
          <cell r="B602">
            <v>0</v>
          </cell>
        </row>
        <row r="603">
          <cell r="A603" t="str">
            <v>rxn00106_c0</v>
          </cell>
          <cell r="B603">
            <v>0</v>
          </cell>
        </row>
        <row r="604">
          <cell r="A604" t="str">
            <v>rxn00137_c0</v>
          </cell>
          <cell r="B604">
            <v>5.9888677378017096E-3</v>
          </cell>
        </row>
        <row r="605">
          <cell r="A605" t="str">
            <v>rxn00141_c0</v>
          </cell>
          <cell r="B605">
            <v>1.9154115079457401E-5</v>
          </cell>
        </row>
        <row r="606">
          <cell r="A606" t="str">
            <v>rxn00615_c0</v>
          </cell>
          <cell r="B606">
            <v>4.8146656678874398E-4</v>
          </cell>
        </row>
        <row r="607">
          <cell r="A607" t="str">
            <v>rxn00938_c0</v>
          </cell>
          <cell r="B607">
            <v>0</v>
          </cell>
        </row>
        <row r="608">
          <cell r="A608" t="str">
            <v>rxn00940_c0</v>
          </cell>
          <cell r="B608">
            <v>0</v>
          </cell>
        </row>
        <row r="609">
          <cell r="A609" t="str">
            <v>rxn03057_c0</v>
          </cell>
          <cell r="B609">
            <v>1.2492345334095699E-4</v>
          </cell>
        </row>
        <row r="610">
          <cell r="A610" t="str">
            <v>rxn05092_c0</v>
          </cell>
          <cell r="B610">
            <v>1.2492345334095699E-4</v>
          </cell>
        </row>
        <row r="611">
          <cell r="A611" t="str">
            <v>rxn05104_c0</v>
          </cell>
          <cell r="B611">
            <v>1.2492345334095699E-4</v>
          </cell>
        </row>
        <row r="612">
          <cell r="A612" t="str">
            <v>rxn05105_c0</v>
          </cell>
          <cell r="B612">
            <v>1.2492345334095699E-4</v>
          </cell>
        </row>
        <row r="613">
          <cell r="A613" t="str">
            <v>rxn05106_c0</v>
          </cell>
          <cell r="B613">
            <v>1.2492345334095699E-4</v>
          </cell>
        </row>
        <row r="614">
          <cell r="A614" t="str">
            <v>rxn05108_c0</v>
          </cell>
          <cell r="B614">
            <v>1.2492345334095699E-4</v>
          </cell>
        </row>
        <row r="615">
          <cell r="A615" t="str">
            <v>rxn08981_c0</v>
          </cell>
          <cell r="B615">
            <v>0</v>
          </cell>
        </row>
        <row r="616">
          <cell r="A616" t="str">
            <v>rxn01022_c0</v>
          </cell>
          <cell r="B616">
            <v>1.2492345334095699E-4</v>
          </cell>
        </row>
        <row r="617">
          <cell r="A617" t="str">
            <v>rxn02529_c0</v>
          </cell>
          <cell r="B617">
            <v>0</v>
          </cell>
        </row>
        <row r="618">
          <cell r="A618" t="str">
            <v>rxn05064_c0</v>
          </cell>
          <cell r="B618">
            <v>0</v>
          </cell>
        </row>
        <row r="619">
          <cell r="A619" t="str">
            <v>rxn00139_c0</v>
          </cell>
          <cell r="B619">
            <v>-1.4407756842041401E-4</v>
          </cell>
        </row>
        <row r="620">
          <cell r="A620" t="str">
            <v>rxn00915_c0</v>
          </cell>
          <cell r="B620">
            <v>0</v>
          </cell>
        </row>
        <row r="621">
          <cell r="A621" t="str">
            <v>rxn01138_c0</v>
          </cell>
          <cell r="B621">
            <v>1.9154115079457401E-5</v>
          </cell>
        </row>
        <row r="622">
          <cell r="A622" t="str">
            <v>rxn01548_c0</v>
          </cell>
          <cell r="B622">
            <v>0</v>
          </cell>
        </row>
        <row r="623">
          <cell r="A623" t="str">
            <v>rxn00778_c0</v>
          </cell>
          <cell r="B623">
            <v>1.9154115079457401E-5</v>
          </cell>
        </row>
        <row r="624">
          <cell r="A624" t="str">
            <v>rxn00784_c0</v>
          </cell>
          <cell r="B624">
            <v>0</v>
          </cell>
        </row>
        <row r="625">
          <cell r="A625" t="str">
            <v>rxn01975_c0</v>
          </cell>
          <cell r="B625">
            <v>0</v>
          </cell>
        </row>
        <row r="626">
          <cell r="A626" t="str">
            <v>rxn01986_c0</v>
          </cell>
          <cell r="B626">
            <v>0</v>
          </cell>
        </row>
        <row r="627">
          <cell r="A627" t="str">
            <v>rxn08615_c0</v>
          </cell>
          <cell r="B627">
            <v>0</v>
          </cell>
        </row>
        <row r="628">
          <cell r="A628" t="str">
            <v>rxn40001_c0</v>
          </cell>
          <cell r="B628">
            <v>0</v>
          </cell>
        </row>
        <row r="629">
          <cell r="A629" t="str">
            <v>rxn00112_c0</v>
          </cell>
          <cell r="B629">
            <v>0</v>
          </cell>
        </row>
        <row r="630">
          <cell r="A630" t="str">
            <v>rxn40002_c0</v>
          </cell>
          <cell r="B630">
            <v>0</v>
          </cell>
        </row>
        <row r="631">
          <cell r="A631" t="str">
            <v>rxn00165_c0</v>
          </cell>
          <cell r="B631">
            <v>0.17059684258854099</v>
          </cell>
        </row>
        <row r="632">
          <cell r="A632" t="str">
            <v>rxn00178_c0</v>
          </cell>
          <cell r="B632">
            <v>0</v>
          </cell>
        </row>
        <row r="633">
          <cell r="A633" t="str">
            <v>rxn00274_c0</v>
          </cell>
          <cell r="B633">
            <v>-3.41788264028658E-3</v>
          </cell>
        </row>
        <row r="634">
          <cell r="A634" t="str">
            <v>rxn00321_c0</v>
          </cell>
          <cell r="B634">
            <v>0</v>
          </cell>
        </row>
        <row r="635">
          <cell r="A635" t="str">
            <v>rxn00991_c0</v>
          </cell>
          <cell r="B635">
            <v>0</v>
          </cell>
        </row>
        <row r="636">
          <cell r="A636" t="str">
            <v>rxn00993_c0</v>
          </cell>
          <cell r="B636">
            <v>0</v>
          </cell>
        </row>
        <row r="637">
          <cell r="A637" t="str">
            <v>rxn01043_c0</v>
          </cell>
          <cell r="B637">
            <v>0</v>
          </cell>
        </row>
        <row r="638">
          <cell r="A638" t="str">
            <v>rxn01068_c0</v>
          </cell>
          <cell r="B638">
            <v>3.41788264028658E-3</v>
          </cell>
        </row>
        <row r="639">
          <cell r="A639" t="str">
            <v>rxn01504_c0</v>
          </cell>
          <cell r="B639">
            <v>0</v>
          </cell>
        </row>
        <row r="640">
          <cell r="A640" t="str">
            <v>rxn01641_c0</v>
          </cell>
          <cell r="B640">
            <v>0</v>
          </cell>
        </row>
        <row r="641">
          <cell r="A641" t="str">
            <v>rxn01825_c0</v>
          </cell>
          <cell r="B641">
            <v>0</v>
          </cell>
        </row>
        <row r="642">
          <cell r="A642" t="str">
            <v>rxn01827_c0</v>
          </cell>
          <cell r="B642">
            <v>0</v>
          </cell>
        </row>
        <row r="643">
          <cell r="A643" t="str">
            <v>rxn01967_c0</v>
          </cell>
          <cell r="B643">
            <v>0</v>
          </cell>
        </row>
        <row r="644">
          <cell r="A644" t="str">
            <v>rxn02276_c0</v>
          </cell>
          <cell r="B644">
            <v>0</v>
          </cell>
        </row>
        <row r="645">
          <cell r="A645" t="str">
            <v>rxn02889_c0</v>
          </cell>
          <cell r="B645">
            <v>0</v>
          </cell>
        </row>
        <row r="646">
          <cell r="A646" t="str">
            <v>rxn02949_c0</v>
          </cell>
          <cell r="B646">
            <v>0</v>
          </cell>
        </row>
        <row r="647">
          <cell r="A647" t="str">
            <v>rxn03236_c0</v>
          </cell>
          <cell r="B647">
            <v>0</v>
          </cell>
        </row>
        <row r="648">
          <cell r="A648" t="str">
            <v>rxn05025_c0</v>
          </cell>
          <cell r="B648">
            <v>0</v>
          </cell>
        </row>
        <row r="649">
          <cell r="A649" t="str">
            <v>rxn05148_c0</v>
          </cell>
          <cell r="B649">
            <v>0</v>
          </cell>
        </row>
        <row r="650">
          <cell r="A650" t="str">
            <v>rxn05157_c0</v>
          </cell>
          <cell r="B650">
            <v>0</v>
          </cell>
        </row>
        <row r="651">
          <cell r="A651" t="str">
            <v>rxn05171_c0</v>
          </cell>
          <cell r="B651">
            <v>0</v>
          </cell>
        </row>
        <row r="652">
          <cell r="A652" t="str">
            <v>rxn05209_c0</v>
          </cell>
          <cell r="B652">
            <v>0</v>
          </cell>
        </row>
        <row r="653">
          <cell r="A653" t="str">
            <v>rxn05555_c0</v>
          </cell>
          <cell r="B653">
            <v>1.3686784141810001E-4</v>
          </cell>
        </row>
        <row r="654">
          <cell r="A654" t="str">
            <v>rxn05561_c0</v>
          </cell>
          <cell r="B654">
            <v>0</v>
          </cell>
        </row>
        <row r="655">
          <cell r="A655" t="str">
            <v>rxn05581_c0</v>
          </cell>
          <cell r="B655">
            <v>0</v>
          </cell>
        </row>
        <row r="656">
          <cell r="A656" t="str">
            <v>rxn05605_c0</v>
          </cell>
          <cell r="B656">
            <v>0</v>
          </cell>
        </row>
        <row r="657">
          <cell r="A657" t="str">
            <v>rxn05619_c0</v>
          </cell>
          <cell r="B657">
            <v>0</v>
          </cell>
        </row>
        <row r="658">
          <cell r="A658" t="str">
            <v>rxn05654_c0</v>
          </cell>
          <cell r="B658">
            <v>0</v>
          </cell>
        </row>
        <row r="659">
          <cell r="A659" t="str">
            <v>rxn10177_c0</v>
          </cell>
          <cell r="B659">
            <v>0</v>
          </cell>
        </row>
        <row r="660">
          <cell r="A660" t="str">
            <v>rxn10541_c0</v>
          </cell>
          <cell r="B660">
            <v>0</v>
          </cell>
        </row>
        <row r="661">
          <cell r="A661" t="str">
            <v>EX_cpd00130_e0</v>
          </cell>
          <cell r="B661">
            <v>0</v>
          </cell>
        </row>
        <row r="662">
          <cell r="A662" t="str">
            <v>EX_cpd00106_e0</v>
          </cell>
          <cell r="B662">
            <v>0</v>
          </cell>
        </row>
        <row r="663">
          <cell r="A663" t="str">
            <v>EX_cpd00036_e0</v>
          </cell>
          <cell r="B663">
            <v>0</v>
          </cell>
        </row>
        <row r="664">
          <cell r="A664" t="str">
            <v>EX_cpd00229_e0</v>
          </cell>
          <cell r="B664">
            <v>1.5323292063548299E-5</v>
          </cell>
        </row>
        <row r="665">
          <cell r="A665" t="str">
            <v>EX_cpd15378_e0</v>
          </cell>
          <cell r="B665">
            <v>3.8308230158914496E-6</v>
          </cell>
        </row>
        <row r="666">
          <cell r="A666" t="str">
            <v>EX_cpd11574_e0</v>
          </cell>
          <cell r="B666">
            <v>0</v>
          </cell>
        </row>
        <row r="667">
          <cell r="A667" t="str">
            <v>EX_cpd40000_e0</v>
          </cell>
          <cell r="B667">
            <v>0</v>
          </cell>
        </row>
        <row r="668">
          <cell r="A668" t="str">
            <v>EX_cpd00166_e0</v>
          </cell>
          <cell r="B668">
            <v>0</v>
          </cell>
        </row>
        <row r="669">
          <cell r="A669" t="str">
            <v>rxn06377_c0</v>
          </cell>
          <cell r="B669">
            <v>-0.352445564664083</v>
          </cell>
        </row>
        <row r="670">
          <cell r="A670" t="str">
            <v>rxn06493_c0</v>
          </cell>
          <cell r="B670">
            <v>-0.352445564664083</v>
          </cell>
        </row>
        <row r="671">
          <cell r="A671" t="str">
            <v>rxn06600_c0</v>
          </cell>
          <cell r="B671">
            <v>-0.352445564664083</v>
          </cell>
        </row>
        <row r="672">
          <cell r="A672" t="str">
            <v>rxn09008_c0</v>
          </cell>
          <cell r="B672">
            <v>0</v>
          </cell>
        </row>
        <row r="673">
          <cell r="A673" t="str">
            <v>rxn11274_c0</v>
          </cell>
          <cell r="B673">
            <v>0</v>
          </cell>
        </row>
        <row r="674">
          <cell r="A674" t="str">
            <v>rxn14173_c0</v>
          </cell>
          <cell r="B674">
            <v>8.66</v>
          </cell>
        </row>
        <row r="675">
          <cell r="A675" t="str">
            <v>biomassNsp_wt_c0</v>
          </cell>
          <cell r="B675">
            <v>2.1697200563051501E-2</v>
          </cell>
        </row>
        <row r="676">
          <cell r="A676" t="str">
            <v>rxn40030_c0</v>
          </cell>
          <cell r="B676">
            <v>9.4685487224101195E-2</v>
          </cell>
        </row>
        <row r="677">
          <cell r="A677" t="str">
            <v>rxn40031_c0</v>
          </cell>
          <cell r="B677">
            <v>0</v>
          </cell>
        </row>
        <row r="678">
          <cell r="A678" t="str">
            <v>NGAM_c0</v>
          </cell>
          <cell r="B678">
            <v>0.9</v>
          </cell>
        </row>
        <row r="679">
          <cell r="A679" t="str">
            <v>EX_cpd00418_e0</v>
          </cell>
          <cell r="B67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711A-8F9A-B349-8EDB-B6C3E06ECB50}">
  <dimension ref="A1:G676"/>
  <sheetViews>
    <sheetView workbookViewId="0"/>
  </sheetViews>
  <sheetFormatPr baseColWidth="10" defaultRowHeight="16" x14ac:dyDescent="0.2"/>
  <cols>
    <col min="1" max="1" width="18.5" customWidth="1"/>
    <col min="5" max="6" width="15.83203125" customWidth="1"/>
  </cols>
  <sheetData>
    <row r="1" spans="1:7" x14ac:dyDescent="0.2">
      <c r="A1" t="s">
        <v>0</v>
      </c>
      <c r="B1" t="s">
        <v>4147</v>
      </c>
      <c r="C1" t="s">
        <v>4146</v>
      </c>
      <c r="D1" t="s">
        <v>4145</v>
      </c>
      <c r="E1" t="s">
        <v>4144</v>
      </c>
      <c r="F1" t="s">
        <v>4143</v>
      </c>
      <c r="G1" t="s">
        <v>246</v>
      </c>
    </row>
    <row r="2" spans="1:7" x14ac:dyDescent="0.2">
      <c r="A2" t="s">
        <v>475</v>
      </c>
      <c r="B2">
        <v>-1000</v>
      </c>
      <c r="C2">
        <v>1000</v>
      </c>
      <c r="D2" t="s">
        <v>2135</v>
      </c>
      <c r="E2" t="s">
        <v>4148</v>
      </c>
      <c r="F2" t="s">
        <v>4564</v>
      </c>
      <c r="G2" t="s">
        <v>4563</v>
      </c>
    </row>
    <row r="3" spans="1:7" x14ac:dyDescent="0.2">
      <c r="A3" t="s">
        <v>4142</v>
      </c>
      <c r="B3">
        <v>-1000</v>
      </c>
      <c r="C3">
        <v>10000</v>
      </c>
      <c r="D3" t="s">
        <v>2144</v>
      </c>
      <c r="E3" t="s">
        <v>4148</v>
      </c>
      <c r="F3" t="s">
        <v>4141</v>
      </c>
      <c r="G3" t="s">
        <v>4140</v>
      </c>
    </row>
    <row r="4" spans="1:7" x14ac:dyDescent="0.2">
      <c r="A4" t="s">
        <v>4139</v>
      </c>
      <c r="B4">
        <v>-1000</v>
      </c>
      <c r="C4">
        <v>10000</v>
      </c>
      <c r="D4" t="s">
        <v>2144</v>
      </c>
      <c r="E4" t="s">
        <v>4148</v>
      </c>
      <c r="F4" t="s">
        <v>4138</v>
      </c>
      <c r="G4" t="s">
        <v>4137</v>
      </c>
    </row>
    <row r="5" spans="1:7" x14ac:dyDescent="0.2">
      <c r="A5" t="s">
        <v>4136</v>
      </c>
      <c r="B5">
        <v>-1000</v>
      </c>
      <c r="C5">
        <v>10000</v>
      </c>
      <c r="D5" t="s">
        <v>2144</v>
      </c>
      <c r="E5" t="s">
        <v>4148</v>
      </c>
      <c r="F5" t="s">
        <v>4135</v>
      </c>
      <c r="G5" t="s">
        <v>4134</v>
      </c>
    </row>
    <row r="6" spans="1:7" x14ac:dyDescent="0.2">
      <c r="A6" t="s">
        <v>4133</v>
      </c>
      <c r="B6">
        <v>-1000</v>
      </c>
      <c r="C6">
        <v>10000</v>
      </c>
      <c r="D6" t="s">
        <v>2144</v>
      </c>
      <c r="E6" t="s">
        <v>4148</v>
      </c>
      <c r="F6" t="s">
        <v>4132</v>
      </c>
      <c r="G6" t="s">
        <v>4131</v>
      </c>
    </row>
    <row r="7" spans="1:7" x14ac:dyDescent="0.2">
      <c r="A7" t="s">
        <v>4130</v>
      </c>
      <c r="B7">
        <v>0</v>
      </c>
      <c r="C7">
        <v>10000</v>
      </c>
      <c r="D7" t="s">
        <v>2144</v>
      </c>
      <c r="E7" t="s">
        <v>4148</v>
      </c>
      <c r="F7" t="s">
        <v>4129</v>
      </c>
      <c r="G7" t="s">
        <v>4562</v>
      </c>
    </row>
    <row r="8" spans="1:7" x14ac:dyDescent="0.2">
      <c r="A8" t="s">
        <v>4128</v>
      </c>
      <c r="B8">
        <v>-1000</v>
      </c>
      <c r="C8">
        <v>10000</v>
      </c>
      <c r="D8" t="s">
        <v>2144</v>
      </c>
      <c r="E8" t="s">
        <v>4148</v>
      </c>
      <c r="F8" t="s">
        <v>4127</v>
      </c>
      <c r="G8" t="s">
        <v>4126</v>
      </c>
    </row>
    <row r="9" spans="1:7" x14ac:dyDescent="0.2">
      <c r="A9" t="s">
        <v>4125</v>
      </c>
      <c r="B9">
        <v>-1000</v>
      </c>
      <c r="C9">
        <v>10000</v>
      </c>
      <c r="D9" t="s">
        <v>2144</v>
      </c>
      <c r="E9" t="s">
        <v>4148</v>
      </c>
      <c r="F9" t="s">
        <v>4124</v>
      </c>
      <c r="G9" t="s">
        <v>4123</v>
      </c>
    </row>
    <row r="10" spans="1:7" x14ac:dyDescent="0.2">
      <c r="A10" t="s">
        <v>4122</v>
      </c>
      <c r="B10">
        <v>0</v>
      </c>
      <c r="C10">
        <v>10000</v>
      </c>
      <c r="D10" t="s">
        <v>2135</v>
      </c>
      <c r="E10" t="s">
        <v>4148</v>
      </c>
      <c r="F10" t="s">
        <v>4121</v>
      </c>
      <c r="G10" t="s">
        <v>4120</v>
      </c>
    </row>
    <row r="11" spans="1:7" x14ac:dyDescent="0.2">
      <c r="A11" t="s">
        <v>4119</v>
      </c>
      <c r="B11">
        <v>0</v>
      </c>
      <c r="C11">
        <v>10000</v>
      </c>
      <c r="D11" t="s">
        <v>2144</v>
      </c>
      <c r="E11" t="s">
        <v>4148</v>
      </c>
      <c r="F11" t="s">
        <v>4118</v>
      </c>
      <c r="G11" t="s">
        <v>4117</v>
      </c>
    </row>
    <row r="12" spans="1:7" x14ac:dyDescent="0.2">
      <c r="A12" t="s">
        <v>4116</v>
      </c>
      <c r="B12">
        <v>-1000</v>
      </c>
      <c r="C12">
        <v>10000</v>
      </c>
      <c r="D12" t="s">
        <v>2144</v>
      </c>
      <c r="E12" t="s">
        <v>4148</v>
      </c>
      <c r="F12" t="s">
        <v>4115</v>
      </c>
      <c r="G12" t="s">
        <v>4114</v>
      </c>
    </row>
    <row r="13" spans="1:7" x14ac:dyDescent="0.2">
      <c r="A13" t="s">
        <v>4113</v>
      </c>
      <c r="B13">
        <v>-1000</v>
      </c>
      <c r="C13">
        <v>10000</v>
      </c>
      <c r="D13" t="s">
        <v>2144</v>
      </c>
      <c r="E13" t="s">
        <v>4148</v>
      </c>
      <c r="F13" t="s">
        <v>4112</v>
      </c>
      <c r="G13" t="s">
        <v>4111</v>
      </c>
    </row>
    <row r="14" spans="1:7" x14ac:dyDescent="0.2">
      <c r="A14" t="s">
        <v>4110</v>
      </c>
      <c r="B14">
        <v>-1000</v>
      </c>
      <c r="C14">
        <v>10000</v>
      </c>
      <c r="D14" t="s">
        <v>2144</v>
      </c>
      <c r="E14" t="s">
        <v>4148</v>
      </c>
      <c r="F14" t="s">
        <v>4109</v>
      </c>
      <c r="G14" t="s">
        <v>4108</v>
      </c>
    </row>
    <row r="15" spans="1:7" x14ac:dyDescent="0.2">
      <c r="A15" t="s">
        <v>4107</v>
      </c>
      <c r="B15">
        <v>-1000</v>
      </c>
      <c r="C15">
        <v>10000</v>
      </c>
      <c r="D15" t="s">
        <v>2135</v>
      </c>
      <c r="E15" t="s">
        <v>4148</v>
      </c>
      <c r="F15" t="s">
        <v>4106</v>
      </c>
      <c r="G15" t="s">
        <v>4105</v>
      </c>
    </row>
    <row r="16" spans="1:7" x14ac:dyDescent="0.2">
      <c r="A16" t="s">
        <v>4104</v>
      </c>
      <c r="B16">
        <v>0</v>
      </c>
      <c r="C16">
        <v>10000</v>
      </c>
      <c r="D16" t="s">
        <v>2144</v>
      </c>
      <c r="E16" t="s">
        <v>4148</v>
      </c>
      <c r="F16" t="s">
        <v>4103</v>
      </c>
      <c r="G16" t="s">
        <v>4102</v>
      </c>
    </row>
    <row r="17" spans="1:7" x14ac:dyDescent="0.2">
      <c r="A17" t="s">
        <v>4101</v>
      </c>
      <c r="B17">
        <v>-8.5</v>
      </c>
      <c r="C17">
        <v>10000</v>
      </c>
      <c r="D17" t="s">
        <v>2144</v>
      </c>
      <c r="E17" t="s">
        <v>4148</v>
      </c>
      <c r="F17" t="s">
        <v>4100</v>
      </c>
      <c r="G17" t="s">
        <v>4561</v>
      </c>
    </row>
    <row r="18" spans="1:7" x14ac:dyDescent="0.2">
      <c r="A18" t="s">
        <v>4099</v>
      </c>
      <c r="B18">
        <v>-1000</v>
      </c>
      <c r="C18">
        <v>10000</v>
      </c>
      <c r="D18" t="s">
        <v>2144</v>
      </c>
      <c r="E18" t="s">
        <v>4148</v>
      </c>
      <c r="F18" t="s">
        <v>4098</v>
      </c>
      <c r="G18" t="s">
        <v>4097</v>
      </c>
    </row>
    <row r="19" spans="1:7" x14ac:dyDescent="0.2">
      <c r="A19" t="s">
        <v>4096</v>
      </c>
      <c r="B19">
        <v>0</v>
      </c>
      <c r="C19">
        <v>10000</v>
      </c>
      <c r="D19" t="s">
        <v>2144</v>
      </c>
      <c r="E19" t="s">
        <v>4148</v>
      </c>
      <c r="F19" t="s">
        <v>4095</v>
      </c>
      <c r="G19" t="s">
        <v>4094</v>
      </c>
    </row>
    <row r="20" spans="1:7" x14ac:dyDescent="0.2">
      <c r="A20" t="s">
        <v>4093</v>
      </c>
      <c r="B20">
        <v>0</v>
      </c>
      <c r="C20">
        <v>10000</v>
      </c>
      <c r="D20" t="s">
        <v>2135</v>
      </c>
      <c r="E20" t="s">
        <v>4148</v>
      </c>
      <c r="F20" t="s">
        <v>4092</v>
      </c>
      <c r="G20" t="s">
        <v>4091</v>
      </c>
    </row>
    <row r="21" spans="1:7" x14ac:dyDescent="0.2">
      <c r="A21" t="s">
        <v>4090</v>
      </c>
      <c r="B21">
        <v>0</v>
      </c>
      <c r="C21">
        <v>10000</v>
      </c>
      <c r="D21" t="s">
        <v>2135</v>
      </c>
      <c r="E21" t="s">
        <v>4148</v>
      </c>
      <c r="F21" t="s">
        <v>4089</v>
      </c>
      <c r="G21" t="s">
        <v>4088</v>
      </c>
    </row>
    <row r="22" spans="1:7" x14ac:dyDescent="0.2">
      <c r="A22" t="s">
        <v>4087</v>
      </c>
      <c r="B22">
        <v>0</v>
      </c>
      <c r="C22">
        <v>10000</v>
      </c>
      <c r="D22" t="s">
        <v>2144</v>
      </c>
      <c r="E22" t="s">
        <v>4148</v>
      </c>
      <c r="F22" t="s">
        <v>4086</v>
      </c>
      <c r="G22" t="s">
        <v>4085</v>
      </c>
    </row>
    <row r="23" spans="1:7" x14ac:dyDescent="0.2">
      <c r="A23" t="s">
        <v>4084</v>
      </c>
      <c r="B23">
        <v>-1000</v>
      </c>
      <c r="C23">
        <v>10000</v>
      </c>
      <c r="D23" t="s">
        <v>2144</v>
      </c>
      <c r="E23" t="s">
        <v>4148</v>
      </c>
      <c r="F23" t="s">
        <v>4083</v>
      </c>
      <c r="G23" t="s">
        <v>4082</v>
      </c>
    </row>
    <row r="24" spans="1:7" x14ac:dyDescent="0.2">
      <c r="A24" t="s">
        <v>4081</v>
      </c>
      <c r="B24">
        <v>0</v>
      </c>
      <c r="C24">
        <v>10000</v>
      </c>
      <c r="D24" t="s">
        <v>2135</v>
      </c>
      <c r="E24" t="s">
        <v>4148</v>
      </c>
      <c r="F24" t="s">
        <v>4080</v>
      </c>
      <c r="G24" t="s">
        <v>4079</v>
      </c>
    </row>
    <row r="25" spans="1:7" x14ac:dyDescent="0.2">
      <c r="A25" t="s">
        <v>4078</v>
      </c>
      <c r="B25">
        <v>-1000</v>
      </c>
      <c r="C25">
        <v>10000</v>
      </c>
      <c r="D25" t="s">
        <v>2144</v>
      </c>
      <c r="E25" t="s">
        <v>4148</v>
      </c>
      <c r="F25" t="s">
        <v>4077</v>
      </c>
      <c r="G25" t="s">
        <v>4076</v>
      </c>
    </row>
    <row r="26" spans="1:7" x14ac:dyDescent="0.2">
      <c r="A26" t="s">
        <v>4075</v>
      </c>
      <c r="B26">
        <v>0</v>
      </c>
      <c r="C26">
        <v>10000</v>
      </c>
      <c r="D26" t="s">
        <v>2144</v>
      </c>
      <c r="E26" t="s">
        <v>4148</v>
      </c>
      <c r="F26" t="s">
        <v>4074</v>
      </c>
      <c r="G26" t="s">
        <v>4560</v>
      </c>
    </row>
    <row r="27" spans="1:7" x14ac:dyDescent="0.2">
      <c r="A27" t="s">
        <v>4073</v>
      </c>
      <c r="B27">
        <v>0</v>
      </c>
      <c r="C27">
        <v>10000</v>
      </c>
      <c r="D27" t="s">
        <v>2135</v>
      </c>
      <c r="E27" t="s">
        <v>4148</v>
      </c>
      <c r="F27" t="s">
        <v>4072</v>
      </c>
      <c r="G27" t="s">
        <v>4071</v>
      </c>
    </row>
    <row r="28" spans="1:7" x14ac:dyDescent="0.2">
      <c r="A28" t="s">
        <v>4070</v>
      </c>
      <c r="B28">
        <v>0</v>
      </c>
      <c r="C28">
        <v>10000</v>
      </c>
      <c r="D28" t="s">
        <v>2135</v>
      </c>
      <c r="E28" t="s">
        <v>4148</v>
      </c>
      <c r="F28" t="s">
        <v>4069</v>
      </c>
      <c r="G28" t="s">
        <v>4068</v>
      </c>
    </row>
    <row r="29" spans="1:7" x14ac:dyDescent="0.2">
      <c r="A29" t="s">
        <v>4067</v>
      </c>
      <c r="B29">
        <v>-1000</v>
      </c>
      <c r="C29">
        <v>10000</v>
      </c>
      <c r="D29" t="s">
        <v>2144</v>
      </c>
      <c r="E29" t="s">
        <v>4148</v>
      </c>
      <c r="F29" t="s">
        <v>4066</v>
      </c>
      <c r="G29" t="s">
        <v>4065</v>
      </c>
    </row>
    <row r="30" spans="1:7" x14ac:dyDescent="0.2">
      <c r="A30" t="s">
        <v>4064</v>
      </c>
      <c r="B30">
        <v>0</v>
      </c>
      <c r="C30">
        <v>10000</v>
      </c>
      <c r="D30" t="s">
        <v>2135</v>
      </c>
      <c r="E30" t="s">
        <v>4148</v>
      </c>
      <c r="F30" t="s">
        <v>4063</v>
      </c>
      <c r="G30" t="s">
        <v>4062</v>
      </c>
    </row>
    <row r="31" spans="1:7" x14ac:dyDescent="0.2">
      <c r="A31" t="s">
        <v>4061</v>
      </c>
      <c r="B31">
        <v>0</v>
      </c>
      <c r="C31">
        <v>10000</v>
      </c>
      <c r="D31" t="s">
        <v>2144</v>
      </c>
      <c r="E31" t="s">
        <v>4148</v>
      </c>
      <c r="F31" t="s">
        <v>4060</v>
      </c>
      <c r="G31" t="s">
        <v>4059</v>
      </c>
    </row>
    <row r="32" spans="1:7" x14ac:dyDescent="0.2">
      <c r="A32" t="s">
        <v>4058</v>
      </c>
      <c r="B32">
        <v>0</v>
      </c>
      <c r="C32">
        <v>10000</v>
      </c>
      <c r="D32" t="s">
        <v>2144</v>
      </c>
      <c r="E32" t="s">
        <v>4148</v>
      </c>
      <c r="F32" t="s">
        <v>4057</v>
      </c>
      <c r="G32" t="s">
        <v>4056</v>
      </c>
    </row>
    <row r="33" spans="1:7" x14ac:dyDescent="0.2">
      <c r="A33" t="s">
        <v>4055</v>
      </c>
      <c r="B33">
        <v>-1000</v>
      </c>
      <c r="C33">
        <v>10000</v>
      </c>
      <c r="D33" t="s">
        <v>2144</v>
      </c>
      <c r="E33" t="s">
        <v>4148</v>
      </c>
      <c r="F33" t="s">
        <v>4054</v>
      </c>
      <c r="G33" t="s">
        <v>4053</v>
      </c>
    </row>
    <row r="34" spans="1:7" x14ac:dyDescent="0.2">
      <c r="A34" t="s">
        <v>4052</v>
      </c>
      <c r="B34">
        <v>0</v>
      </c>
      <c r="C34">
        <v>10000</v>
      </c>
      <c r="D34" t="s">
        <v>2144</v>
      </c>
      <c r="E34" t="s">
        <v>4148</v>
      </c>
      <c r="F34" t="s">
        <v>4051</v>
      </c>
      <c r="G34" t="s">
        <v>4050</v>
      </c>
    </row>
    <row r="35" spans="1:7" x14ac:dyDescent="0.2">
      <c r="A35" t="s">
        <v>4049</v>
      </c>
      <c r="B35">
        <v>0</v>
      </c>
      <c r="C35">
        <v>10000</v>
      </c>
      <c r="D35" t="s">
        <v>2144</v>
      </c>
      <c r="E35" t="s">
        <v>4148</v>
      </c>
      <c r="F35" t="s">
        <v>4048</v>
      </c>
      <c r="G35" t="s">
        <v>4047</v>
      </c>
    </row>
    <row r="36" spans="1:7" x14ac:dyDescent="0.2">
      <c r="A36" t="s">
        <v>4046</v>
      </c>
      <c r="B36">
        <v>0</v>
      </c>
      <c r="C36">
        <v>10000</v>
      </c>
      <c r="D36" t="s">
        <v>2144</v>
      </c>
      <c r="E36" t="s">
        <v>4148</v>
      </c>
      <c r="F36" t="s">
        <v>4045</v>
      </c>
      <c r="G36" t="s">
        <v>4044</v>
      </c>
    </row>
    <row r="37" spans="1:7" x14ac:dyDescent="0.2">
      <c r="A37" t="s">
        <v>4043</v>
      </c>
      <c r="B37">
        <v>0</v>
      </c>
      <c r="C37">
        <v>10000</v>
      </c>
      <c r="D37" t="s">
        <v>2144</v>
      </c>
      <c r="E37" t="s">
        <v>4148</v>
      </c>
      <c r="F37" t="s">
        <v>4042</v>
      </c>
      <c r="G37" t="s">
        <v>4041</v>
      </c>
    </row>
    <row r="38" spans="1:7" x14ac:dyDescent="0.2">
      <c r="A38" t="s">
        <v>4040</v>
      </c>
      <c r="B38">
        <v>0</v>
      </c>
      <c r="C38">
        <v>10000</v>
      </c>
      <c r="D38" t="s">
        <v>2144</v>
      </c>
      <c r="E38" t="s">
        <v>4148</v>
      </c>
      <c r="F38" t="s">
        <v>4039</v>
      </c>
      <c r="G38" t="s">
        <v>4038</v>
      </c>
    </row>
    <row r="39" spans="1:7" x14ac:dyDescent="0.2">
      <c r="A39" t="s">
        <v>4037</v>
      </c>
      <c r="B39">
        <v>-1000</v>
      </c>
      <c r="C39">
        <v>10000</v>
      </c>
      <c r="D39" t="s">
        <v>2144</v>
      </c>
      <c r="E39" t="s">
        <v>4148</v>
      </c>
      <c r="F39" t="s">
        <v>4036</v>
      </c>
      <c r="G39" t="s">
        <v>4035</v>
      </c>
    </row>
    <row r="40" spans="1:7" x14ac:dyDescent="0.2">
      <c r="A40" t="s">
        <v>4034</v>
      </c>
      <c r="B40">
        <v>-1000</v>
      </c>
      <c r="C40">
        <v>10000</v>
      </c>
      <c r="D40" t="s">
        <v>2144</v>
      </c>
      <c r="E40" t="s">
        <v>4148</v>
      </c>
      <c r="F40" t="s">
        <v>4033</v>
      </c>
      <c r="G40" t="s">
        <v>4032</v>
      </c>
    </row>
    <row r="41" spans="1:7" x14ac:dyDescent="0.2">
      <c r="A41" t="s">
        <v>4031</v>
      </c>
      <c r="B41">
        <v>0</v>
      </c>
      <c r="C41">
        <v>10000</v>
      </c>
      <c r="D41" t="s">
        <v>2135</v>
      </c>
      <c r="E41" t="s">
        <v>4148</v>
      </c>
      <c r="F41" t="s">
        <v>4030</v>
      </c>
      <c r="G41" t="s">
        <v>4029</v>
      </c>
    </row>
    <row r="42" spans="1:7" x14ac:dyDescent="0.2">
      <c r="A42" t="s">
        <v>4028</v>
      </c>
      <c r="B42">
        <v>0</v>
      </c>
      <c r="C42">
        <v>10000</v>
      </c>
      <c r="D42" t="s">
        <v>2135</v>
      </c>
      <c r="E42" t="s">
        <v>4148</v>
      </c>
      <c r="F42" t="s">
        <v>4027</v>
      </c>
      <c r="G42" t="s">
        <v>4026</v>
      </c>
    </row>
    <row r="43" spans="1:7" x14ac:dyDescent="0.2">
      <c r="A43" t="s">
        <v>4025</v>
      </c>
      <c r="B43">
        <v>0</v>
      </c>
      <c r="C43">
        <v>10000</v>
      </c>
      <c r="D43" t="s">
        <v>2135</v>
      </c>
      <c r="E43" t="s">
        <v>4148</v>
      </c>
      <c r="F43" t="s">
        <v>4024</v>
      </c>
      <c r="G43" t="s">
        <v>4023</v>
      </c>
    </row>
    <row r="44" spans="1:7" x14ac:dyDescent="0.2">
      <c r="A44" t="s">
        <v>4022</v>
      </c>
      <c r="B44">
        <v>0</v>
      </c>
      <c r="C44">
        <v>10000</v>
      </c>
      <c r="D44" t="s">
        <v>2135</v>
      </c>
      <c r="E44" t="s">
        <v>4148</v>
      </c>
      <c r="F44" t="s">
        <v>4021</v>
      </c>
      <c r="G44" t="s">
        <v>4020</v>
      </c>
    </row>
    <row r="45" spans="1:7" x14ac:dyDescent="0.2">
      <c r="A45" t="s">
        <v>4019</v>
      </c>
      <c r="B45">
        <v>0</v>
      </c>
      <c r="C45">
        <v>10000</v>
      </c>
      <c r="D45" t="s">
        <v>2135</v>
      </c>
      <c r="E45" t="s">
        <v>4148</v>
      </c>
      <c r="F45" t="s">
        <v>4018</v>
      </c>
      <c r="G45" t="s">
        <v>4017</v>
      </c>
    </row>
    <row r="46" spans="1:7" x14ac:dyDescent="0.2">
      <c r="A46" t="s">
        <v>4016</v>
      </c>
      <c r="B46">
        <v>0</v>
      </c>
      <c r="C46">
        <v>10000</v>
      </c>
      <c r="D46" t="s">
        <v>2135</v>
      </c>
      <c r="E46" t="s">
        <v>4148</v>
      </c>
      <c r="F46" t="s">
        <v>4015</v>
      </c>
      <c r="G46" t="s">
        <v>4014</v>
      </c>
    </row>
    <row r="47" spans="1:7" x14ac:dyDescent="0.2">
      <c r="A47" t="s">
        <v>4013</v>
      </c>
      <c r="B47">
        <v>0</v>
      </c>
      <c r="C47">
        <v>10000</v>
      </c>
      <c r="D47" t="s">
        <v>2135</v>
      </c>
      <c r="E47" t="s">
        <v>4148</v>
      </c>
      <c r="F47" t="s">
        <v>4012</v>
      </c>
      <c r="G47" t="s">
        <v>4011</v>
      </c>
    </row>
    <row r="48" spans="1:7" x14ac:dyDescent="0.2">
      <c r="A48" t="s">
        <v>4010</v>
      </c>
      <c r="B48">
        <v>0.9</v>
      </c>
      <c r="C48">
        <v>0.9</v>
      </c>
      <c r="D48" t="s">
        <v>2135</v>
      </c>
      <c r="E48" t="s">
        <v>4148</v>
      </c>
      <c r="F48" t="s">
        <v>4009</v>
      </c>
      <c r="G48" t="s">
        <v>4008</v>
      </c>
    </row>
    <row r="49" spans="1:7" x14ac:dyDescent="0.2">
      <c r="A49" t="s">
        <v>4007</v>
      </c>
      <c r="B49">
        <v>0</v>
      </c>
      <c r="C49">
        <v>1000</v>
      </c>
      <c r="D49" t="s">
        <v>2144</v>
      </c>
      <c r="E49" t="s">
        <v>4559</v>
      </c>
      <c r="F49" t="s">
        <v>4006</v>
      </c>
      <c r="G49" t="s">
        <v>4005</v>
      </c>
    </row>
    <row r="50" spans="1:7" x14ac:dyDescent="0.2">
      <c r="A50" t="s">
        <v>4004</v>
      </c>
      <c r="B50">
        <v>-1000</v>
      </c>
      <c r="C50">
        <v>0</v>
      </c>
      <c r="D50" t="s">
        <v>2573</v>
      </c>
      <c r="E50" t="s">
        <v>4148</v>
      </c>
      <c r="F50" t="s">
        <v>4003</v>
      </c>
      <c r="G50" t="s">
        <v>4002</v>
      </c>
    </row>
    <row r="51" spans="1:7" x14ac:dyDescent="0.2">
      <c r="A51" t="s">
        <v>4001</v>
      </c>
      <c r="B51">
        <v>0</v>
      </c>
      <c r="C51">
        <v>1000</v>
      </c>
      <c r="D51" t="s">
        <v>2144</v>
      </c>
      <c r="E51" t="s">
        <v>4558</v>
      </c>
      <c r="F51" t="s">
        <v>4000</v>
      </c>
      <c r="G51" t="s">
        <v>3999</v>
      </c>
    </row>
    <row r="52" spans="1:7" x14ac:dyDescent="0.2">
      <c r="A52" t="s">
        <v>3998</v>
      </c>
      <c r="B52">
        <v>-1000</v>
      </c>
      <c r="C52">
        <v>1000</v>
      </c>
      <c r="D52" t="s">
        <v>2135</v>
      </c>
      <c r="E52" t="s">
        <v>4557</v>
      </c>
      <c r="F52" t="s">
        <v>3997</v>
      </c>
      <c r="G52" t="s">
        <v>3996</v>
      </c>
    </row>
    <row r="53" spans="1:7" x14ac:dyDescent="0.2">
      <c r="A53" t="s">
        <v>3995</v>
      </c>
      <c r="B53">
        <v>0</v>
      </c>
      <c r="C53">
        <v>1000</v>
      </c>
      <c r="D53" t="s">
        <v>2144</v>
      </c>
      <c r="E53" t="s">
        <v>4556</v>
      </c>
      <c r="F53" t="s">
        <v>3994</v>
      </c>
      <c r="G53" t="s">
        <v>3993</v>
      </c>
    </row>
    <row r="54" spans="1:7" x14ac:dyDescent="0.2">
      <c r="A54" t="s">
        <v>3992</v>
      </c>
      <c r="B54">
        <v>0</v>
      </c>
      <c r="C54">
        <v>1000</v>
      </c>
      <c r="D54" t="s">
        <v>2144</v>
      </c>
      <c r="E54" t="s">
        <v>4555</v>
      </c>
      <c r="F54" t="s">
        <v>3991</v>
      </c>
      <c r="G54" t="s">
        <v>3990</v>
      </c>
    </row>
    <row r="55" spans="1:7" x14ac:dyDescent="0.2">
      <c r="A55" t="s">
        <v>3989</v>
      </c>
      <c r="B55">
        <v>0</v>
      </c>
      <c r="C55">
        <v>1000</v>
      </c>
      <c r="D55" t="s">
        <v>2144</v>
      </c>
      <c r="E55" t="s">
        <v>4554</v>
      </c>
      <c r="F55" t="s">
        <v>3988</v>
      </c>
      <c r="G55" t="s">
        <v>3987</v>
      </c>
    </row>
    <row r="56" spans="1:7" x14ac:dyDescent="0.2">
      <c r="A56" t="s">
        <v>3986</v>
      </c>
      <c r="B56">
        <v>0</v>
      </c>
      <c r="C56">
        <v>1000</v>
      </c>
      <c r="D56" t="s">
        <v>2144</v>
      </c>
      <c r="E56" t="s">
        <v>4148</v>
      </c>
      <c r="F56" t="s">
        <v>3985</v>
      </c>
      <c r="G56" t="s">
        <v>3984</v>
      </c>
    </row>
    <row r="57" spans="1:7" x14ac:dyDescent="0.2">
      <c r="A57" t="s">
        <v>3983</v>
      </c>
      <c r="B57">
        <v>0</v>
      </c>
      <c r="C57">
        <v>1000</v>
      </c>
      <c r="D57" t="s">
        <v>2144</v>
      </c>
      <c r="E57" t="s">
        <v>4553</v>
      </c>
      <c r="F57" t="s">
        <v>3982</v>
      </c>
      <c r="G57" t="s">
        <v>3981</v>
      </c>
    </row>
    <row r="58" spans="1:7" x14ac:dyDescent="0.2">
      <c r="A58" t="s">
        <v>3980</v>
      </c>
      <c r="B58">
        <v>-1000</v>
      </c>
      <c r="C58">
        <v>1000</v>
      </c>
      <c r="D58" t="s">
        <v>2135</v>
      </c>
      <c r="E58" t="s">
        <v>4552</v>
      </c>
      <c r="F58" t="s">
        <v>3979</v>
      </c>
      <c r="G58" t="s">
        <v>3978</v>
      </c>
    </row>
    <row r="59" spans="1:7" x14ac:dyDescent="0.2">
      <c r="A59" t="s">
        <v>3977</v>
      </c>
      <c r="B59">
        <v>-1000</v>
      </c>
      <c r="C59">
        <v>1000</v>
      </c>
      <c r="D59" t="s">
        <v>2135</v>
      </c>
      <c r="E59" t="s">
        <v>4551</v>
      </c>
      <c r="F59" t="s">
        <v>3976</v>
      </c>
      <c r="G59" t="s">
        <v>3975</v>
      </c>
    </row>
    <row r="60" spans="1:7" x14ac:dyDescent="0.2">
      <c r="A60" t="s">
        <v>3974</v>
      </c>
      <c r="B60">
        <v>-1000</v>
      </c>
      <c r="C60">
        <v>1000</v>
      </c>
      <c r="D60" t="s">
        <v>2135</v>
      </c>
      <c r="E60" t="s">
        <v>4148</v>
      </c>
      <c r="F60" t="s">
        <v>3973</v>
      </c>
      <c r="G60" t="s">
        <v>3972</v>
      </c>
    </row>
    <row r="61" spans="1:7" x14ac:dyDescent="0.2">
      <c r="A61" t="s">
        <v>3971</v>
      </c>
      <c r="B61">
        <v>-1000</v>
      </c>
      <c r="C61">
        <v>1000</v>
      </c>
      <c r="D61" t="s">
        <v>2135</v>
      </c>
      <c r="E61" t="s">
        <v>4550</v>
      </c>
      <c r="F61" t="s">
        <v>3970</v>
      </c>
      <c r="G61" t="s">
        <v>3969</v>
      </c>
    </row>
    <row r="62" spans="1:7" x14ac:dyDescent="0.2">
      <c r="A62" t="s">
        <v>3968</v>
      </c>
      <c r="B62">
        <v>0</v>
      </c>
      <c r="C62">
        <v>1000</v>
      </c>
      <c r="D62" t="s">
        <v>2144</v>
      </c>
      <c r="E62" t="s">
        <v>4549</v>
      </c>
      <c r="F62" t="s">
        <v>3967</v>
      </c>
      <c r="G62" t="s">
        <v>3966</v>
      </c>
    </row>
    <row r="63" spans="1:7" x14ac:dyDescent="0.2">
      <c r="A63" t="s">
        <v>3965</v>
      </c>
      <c r="B63">
        <v>-1000</v>
      </c>
      <c r="C63">
        <v>1000</v>
      </c>
      <c r="D63" t="s">
        <v>2135</v>
      </c>
      <c r="E63" t="s">
        <v>4548</v>
      </c>
      <c r="F63" t="s">
        <v>3964</v>
      </c>
      <c r="G63" t="s">
        <v>3963</v>
      </c>
    </row>
    <row r="64" spans="1:7" x14ac:dyDescent="0.2">
      <c r="A64" t="s">
        <v>3962</v>
      </c>
      <c r="B64">
        <v>-1000</v>
      </c>
      <c r="C64">
        <v>1000</v>
      </c>
      <c r="D64" t="s">
        <v>2135</v>
      </c>
      <c r="E64" t="s">
        <v>4547</v>
      </c>
      <c r="F64" t="s">
        <v>3961</v>
      </c>
      <c r="G64" t="s">
        <v>3960</v>
      </c>
    </row>
    <row r="65" spans="1:7" x14ac:dyDescent="0.2">
      <c r="A65" t="s">
        <v>3959</v>
      </c>
      <c r="B65">
        <v>-1000</v>
      </c>
      <c r="C65">
        <v>1000</v>
      </c>
      <c r="D65" t="s">
        <v>2135</v>
      </c>
      <c r="E65" t="s">
        <v>4546</v>
      </c>
      <c r="F65" t="s">
        <v>3958</v>
      </c>
      <c r="G65" t="s">
        <v>3957</v>
      </c>
    </row>
    <row r="66" spans="1:7" x14ac:dyDescent="0.2">
      <c r="A66" t="s">
        <v>3956</v>
      </c>
      <c r="B66">
        <v>-1000</v>
      </c>
      <c r="C66">
        <v>1000</v>
      </c>
      <c r="D66" t="s">
        <v>2135</v>
      </c>
      <c r="E66" t="s">
        <v>4148</v>
      </c>
      <c r="F66" t="s">
        <v>3955</v>
      </c>
      <c r="G66" t="s">
        <v>3954</v>
      </c>
    </row>
    <row r="67" spans="1:7" x14ac:dyDescent="0.2">
      <c r="A67" t="s">
        <v>4545</v>
      </c>
      <c r="B67">
        <v>0</v>
      </c>
      <c r="C67">
        <v>0</v>
      </c>
      <c r="D67" t="s">
        <v>2135</v>
      </c>
      <c r="E67" t="s">
        <v>4148</v>
      </c>
      <c r="F67" t="s">
        <v>4544</v>
      </c>
      <c r="G67" t="s">
        <v>4543</v>
      </c>
    </row>
    <row r="68" spans="1:7" x14ac:dyDescent="0.2">
      <c r="A68" t="s">
        <v>3953</v>
      </c>
      <c r="B68">
        <v>-1000</v>
      </c>
      <c r="C68">
        <v>1000</v>
      </c>
      <c r="D68" t="s">
        <v>2135</v>
      </c>
      <c r="E68" t="s">
        <v>4383</v>
      </c>
      <c r="F68" t="s">
        <v>3952</v>
      </c>
      <c r="G68" t="s">
        <v>3951</v>
      </c>
    </row>
    <row r="69" spans="1:7" x14ac:dyDescent="0.2">
      <c r="A69" t="s">
        <v>3950</v>
      </c>
      <c r="B69">
        <v>-1000</v>
      </c>
      <c r="C69">
        <v>1000</v>
      </c>
      <c r="D69" t="s">
        <v>2135</v>
      </c>
      <c r="E69" t="s">
        <v>4542</v>
      </c>
      <c r="F69" t="s">
        <v>3949</v>
      </c>
      <c r="G69" t="s">
        <v>3948</v>
      </c>
    </row>
    <row r="70" spans="1:7" x14ac:dyDescent="0.2">
      <c r="A70" t="s">
        <v>3947</v>
      </c>
      <c r="B70">
        <v>-1000</v>
      </c>
      <c r="C70">
        <v>1000</v>
      </c>
      <c r="D70" t="s">
        <v>2135</v>
      </c>
      <c r="E70" t="s">
        <v>4498</v>
      </c>
      <c r="F70" t="s">
        <v>3946</v>
      </c>
      <c r="G70" t="s">
        <v>3945</v>
      </c>
    </row>
    <row r="71" spans="1:7" x14ac:dyDescent="0.2">
      <c r="A71" t="s">
        <v>3944</v>
      </c>
      <c r="B71">
        <v>0</v>
      </c>
      <c r="C71">
        <v>1000</v>
      </c>
      <c r="D71" t="s">
        <v>2144</v>
      </c>
      <c r="E71" t="s">
        <v>4541</v>
      </c>
      <c r="F71" t="s">
        <v>3943</v>
      </c>
      <c r="G71" t="s">
        <v>3942</v>
      </c>
    </row>
    <row r="72" spans="1:7" x14ac:dyDescent="0.2">
      <c r="A72" t="s">
        <v>3941</v>
      </c>
      <c r="B72">
        <v>0</v>
      </c>
      <c r="C72">
        <v>1000</v>
      </c>
      <c r="D72" t="s">
        <v>2144</v>
      </c>
      <c r="E72" t="s">
        <v>4540</v>
      </c>
      <c r="F72" t="s">
        <v>3940</v>
      </c>
      <c r="G72" t="s">
        <v>3939</v>
      </c>
    </row>
    <row r="73" spans="1:7" x14ac:dyDescent="0.2">
      <c r="A73" t="s">
        <v>3938</v>
      </c>
      <c r="B73">
        <v>-1000</v>
      </c>
      <c r="C73">
        <v>1000</v>
      </c>
      <c r="D73" t="s">
        <v>2135</v>
      </c>
      <c r="E73" t="s">
        <v>4539</v>
      </c>
      <c r="F73" t="s">
        <v>3937</v>
      </c>
      <c r="G73" t="s">
        <v>3936</v>
      </c>
    </row>
    <row r="74" spans="1:7" x14ac:dyDescent="0.2">
      <c r="A74" t="s">
        <v>3935</v>
      </c>
      <c r="B74">
        <v>0</v>
      </c>
      <c r="C74">
        <v>1000</v>
      </c>
      <c r="D74" t="s">
        <v>2144</v>
      </c>
      <c r="E74" t="s">
        <v>4529</v>
      </c>
      <c r="F74" t="s">
        <v>3934</v>
      </c>
      <c r="G74" t="s">
        <v>3933</v>
      </c>
    </row>
    <row r="75" spans="1:7" x14ac:dyDescent="0.2">
      <c r="A75" t="s">
        <v>3932</v>
      </c>
      <c r="B75">
        <v>-1000</v>
      </c>
      <c r="C75">
        <v>0</v>
      </c>
      <c r="D75" t="s">
        <v>2573</v>
      </c>
      <c r="E75" t="s">
        <v>4538</v>
      </c>
      <c r="F75" t="s">
        <v>3931</v>
      </c>
      <c r="G75" t="s">
        <v>3930</v>
      </c>
    </row>
    <row r="76" spans="1:7" x14ac:dyDescent="0.2">
      <c r="A76" t="s">
        <v>3929</v>
      </c>
      <c r="B76">
        <v>-1000</v>
      </c>
      <c r="C76">
        <v>1000</v>
      </c>
      <c r="D76" t="s">
        <v>2135</v>
      </c>
      <c r="E76" t="s">
        <v>4537</v>
      </c>
      <c r="F76" t="s">
        <v>3928</v>
      </c>
      <c r="G76" t="s">
        <v>3927</v>
      </c>
    </row>
    <row r="77" spans="1:7" x14ac:dyDescent="0.2">
      <c r="A77" t="s">
        <v>3926</v>
      </c>
      <c r="B77">
        <v>0</v>
      </c>
      <c r="C77">
        <v>1000</v>
      </c>
      <c r="D77" t="s">
        <v>2144</v>
      </c>
      <c r="E77" t="s">
        <v>4536</v>
      </c>
      <c r="F77" t="s">
        <v>3925</v>
      </c>
      <c r="G77" t="s">
        <v>3924</v>
      </c>
    </row>
    <row r="78" spans="1:7" x14ac:dyDescent="0.2">
      <c r="A78" t="s">
        <v>3923</v>
      </c>
      <c r="B78">
        <v>0</v>
      </c>
      <c r="C78">
        <v>0</v>
      </c>
      <c r="D78" t="s">
        <v>2144</v>
      </c>
      <c r="E78" t="s">
        <v>4535</v>
      </c>
      <c r="F78" t="s">
        <v>3922</v>
      </c>
      <c r="G78" t="s">
        <v>3921</v>
      </c>
    </row>
    <row r="79" spans="1:7" x14ac:dyDescent="0.2">
      <c r="A79" t="s">
        <v>3920</v>
      </c>
      <c r="B79">
        <v>-1000</v>
      </c>
      <c r="C79">
        <v>1000</v>
      </c>
      <c r="D79" t="s">
        <v>2135</v>
      </c>
      <c r="E79" t="s">
        <v>4148</v>
      </c>
      <c r="F79" t="s">
        <v>3919</v>
      </c>
      <c r="G79" t="s">
        <v>3918</v>
      </c>
    </row>
    <row r="80" spans="1:7" x14ac:dyDescent="0.2">
      <c r="A80" t="s">
        <v>3917</v>
      </c>
      <c r="B80">
        <v>0</v>
      </c>
      <c r="C80">
        <v>0</v>
      </c>
      <c r="D80" t="s">
        <v>2144</v>
      </c>
      <c r="E80" t="s">
        <v>4148</v>
      </c>
      <c r="F80" t="s">
        <v>3916</v>
      </c>
      <c r="G80" t="s">
        <v>3915</v>
      </c>
    </row>
    <row r="81" spans="1:7" x14ac:dyDescent="0.2">
      <c r="A81" t="s">
        <v>3914</v>
      </c>
      <c r="B81">
        <v>0</v>
      </c>
      <c r="C81">
        <v>1000</v>
      </c>
      <c r="D81" t="s">
        <v>2144</v>
      </c>
      <c r="E81" t="s">
        <v>4459</v>
      </c>
      <c r="F81" t="s">
        <v>3913</v>
      </c>
      <c r="G81" t="s">
        <v>3912</v>
      </c>
    </row>
    <row r="82" spans="1:7" x14ac:dyDescent="0.2">
      <c r="A82" t="s">
        <v>3911</v>
      </c>
      <c r="B82">
        <v>0</v>
      </c>
      <c r="C82">
        <v>1000</v>
      </c>
      <c r="D82" t="s">
        <v>2144</v>
      </c>
      <c r="E82" t="s">
        <v>4534</v>
      </c>
      <c r="F82" t="s">
        <v>3910</v>
      </c>
      <c r="G82" t="s">
        <v>3909</v>
      </c>
    </row>
    <row r="83" spans="1:7" x14ac:dyDescent="0.2">
      <c r="A83" t="s">
        <v>3908</v>
      </c>
      <c r="B83">
        <v>-1000</v>
      </c>
      <c r="C83">
        <v>1000</v>
      </c>
      <c r="D83" t="s">
        <v>2135</v>
      </c>
      <c r="E83" t="s">
        <v>4533</v>
      </c>
      <c r="F83" t="s">
        <v>3907</v>
      </c>
      <c r="G83" t="s">
        <v>3906</v>
      </c>
    </row>
    <row r="84" spans="1:7" x14ac:dyDescent="0.2">
      <c r="A84" t="s">
        <v>3905</v>
      </c>
      <c r="B84">
        <v>-1000</v>
      </c>
      <c r="C84">
        <v>1000</v>
      </c>
      <c r="D84" t="s">
        <v>2135</v>
      </c>
      <c r="E84" t="s">
        <v>4532</v>
      </c>
      <c r="F84" t="s">
        <v>3904</v>
      </c>
      <c r="G84" t="s">
        <v>3903</v>
      </c>
    </row>
    <row r="85" spans="1:7" x14ac:dyDescent="0.2">
      <c r="A85" t="s">
        <v>3902</v>
      </c>
      <c r="B85">
        <v>-1000</v>
      </c>
      <c r="C85">
        <v>1000</v>
      </c>
      <c r="D85" t="s">
        <v>2135</v>
      </c>
      <c r="E85" t="s">
        <v>4531</v>
      </c>
      <c r="F85" t="s">
        <v>3901</v>
      </c>
      <c r="G85" t="s">
        <v>3900</v>
      </c>
    </row>
    <row r="86" spans="1:7" x14ac:dyDescent="0.2">
      <c r="A86" t="s">
        <v>3899</v>
      </c>
      <c r="B86">
        <v>0</v>
      </c>
      <c r="C86">
        <v>1000</v>
      </c>
      <c r="D86" t="s">
        <v>2144</v>
      </c>
      <c r="E86" t="s">
        <v>4530</v>
      </c>
      <c r="F86" t="s">
        <v>3898</v>
      </c>
      <c r="G86" t="s">
        <v>3897</v>
      </c>
    </row>
    <row r="87" spans="1:7" x14ac:dyDescent="0.2">
      <c r="A87" t="s">
        <v>3896</v>
      </c>
      <c r="B87">
        <v>0</v>
      </c>
      <c r="C87">
        <v>1000</v>
      </c>
      <c r="D87" t="s">
        <v>2144</v>
      </c>
      <c r="E87" t="s">
        <v>4529</v>
      </c>
      <c r="F87" t="s">
        <v>3895</v>
      </c>
      <c r="G87" t="s">
        <v>3894</v>
      </c>
    </row>
    <row r="88" spans="1:7" x14ac:dyDescent="0.2">
      <c r="A88" t="s">
        <v>3893</v>
      </c>
      <c r="B88">
        <v>-1000</v>
      </c>
      <c r="C88">
        <v>1000</v>
      </c>
      <c r="D88" t="s">
        <v>2135</v>
      </c>
      <c r="E88" t="s">
        <v>4528</v>
      </c>
      <c r="F88" t="s">
        <v>3892</v>
      </c>
      <c r="G88" t="s">
        <v>3891</v>
      </c>
    </row>
    <row r="89" spans="1:7" x14ac:dyDescent="0.2">
      <c r="A89" t="s">
        <v>3890</v>
      </c>
      <c r="B89">
        <v>-1000</v>
      </c>
      <c r="C89">
        <v>1000</v>
      </c>
      <c r="D89" t="s">
        <v>2135</v>
      </c>
      <c r="E89" t="s">
        <v>4372</v>
      </c>
      <c r="F89" t="s">
        <v>3889</v>
      </c>
      <c r="G89" t="s">
        <v>3888</v>
      </c>
    </row>
    <row r="90" spans="1:7" x14ac:dyDescent="0.2">
      <c r="A90" t="s">
        <v>3887</v>
      </c>
      <c r="B90">
        <v>-1000</v>
      </c>
      <c r="C90">
        <v>1000</v>
      </c>
      <c r="D90" t="s">
        <v>2135</v>
      </c>
      <c r="E90" t="s">
        <v>4401</v>
      </c>
      <c r="F90" t="s">
        <v>3886</v>
      </c>
      <c r="G90" t="s">
        <v>3885</v>
      </c>
    </row>
    <row r="91" spans="1:7" x14ac:dyDescent="0.2">
      <c r="A91" t="s">
        <v>3884</v>
      </c>
      <c r="B91">
        <v>0</v>
      </c>
      <c r="C91">
        <v>1000</v>
      </c>
      <c r="D91" t="s">
        <v>2144</v>
      </c>
      <c r="E91" t="s">
        <v>4527</v>
      </c>
      <c r="F91" t="s">
        <v>3883</v>
      </c>
      <c r="G91" t="s">
        <v>3882</v>
      </c>
    </row>
    <row r="92" spans="1:7" x14ac:dyDescent="0.2">
      <c r="A92" t="s">
        <v>3881</v>
      </c>
      <c r="B92">
        <v>0</v>
      </c>
      <c r="C92">
        <v>1000</v>
      </c>
      <c r="D92" t="s">
        <v>2144</v>
      </c>
      <c r="E92" t="s">
        <v>4148</v>
      </c>
      <c r="F92" t="s">
        <v>3880</v>
      </c>
      <c r="G92" t="s">
        <v>3879</v>
      </c>
    </row>
    <row r="93" spans="1:7" x14ac:dyDescent="0.2">
      <c r="A93" t="s">
        <v>3878</v>
      </c>
      <c r="B93">
        <v>-1000</v>
      </c>
      <c r="C93">
        <v>1000</v>
      </c>
      <c r="D93" t="s">
        <v>2135</v>
      </c>
      <c r="E93" t="s">
        <v>4526</v>
      </c>
      <c r="F93" t="s">
        <v>3877</v>
      </c>
      <c r="G93" t="s">
        <v>3876</v>
      </c>
    </row>
    <row r="94" spans="1:7" x14ac:dyDescent="0.2">
      <c r="A94" t="s">
        <v>3875</v>
      </c>
      <c r="B94">
        <v>-1000</v>
      </c>
      <c r="C94">
        <v>1000</v>
      </c>
      <c r="D94" t="s">
        <v>2135</v>
      </c>
      <c r="E94" t="s">
        <v>4525</v>
      </c>
      <c r="F94" t="s">
        <v>3874</v>
      </c>
      <c r="G94" t="s">
        <v>3873</v>
      </c>
    </row>
    <row r="95" spans="1:7" x14ac:dyDescent="0.2">
      <c r="A95" t="s">
        <v>3872</v>
      </c>
      <c r="B95">
        <v>-1000</v>
      </c>
      <c r="C95">
        <v>1000</v>
      </c>
      <c r="D95" t="s">
        <v>2135</v>
      </c>
      <c r="E95" t="s">
        <v>4524</v>
      </c>
      <c r="F95" t="s">
        <v>3871</v>
      </c>
      <c r="G95" t="s">
        <v>3870</v>
      </c>
    </row>
    <row r="96" spans="1:7" x14ac:dyDescent="0.2">
      <c r="A96" t="s">
        <v>3869</v>
      </c>
      <c r="B96">
        <v>0</v>
      </c>
      <c r="C96">
        <v>1000</v>
      </c>
      <c r="D96" t="s">
        <v>2144</v>
      </c>
      <c r="E96" t="s">
        <v>4417</v>
      </c>
      <c r="F96" t="s">
        <v>3868</v>
      </c>
      <c r="G96" t="s">
        <v>3867</v>
      </c>
    </row>
    <row r="97" spans="1:7" x14ac:dyDescent="0.2">
      <c r="A97" t="s">
        <v>3866</v>
      </c>
      <c r="B97">
        <v>-1000</v>
      </c>
      <c r="C97">
        <v>1000</v>
      </c>
      <c r="D97" t="s">
        <v>2135</v>
      </c>
      <c r="E97" t="s">
        <v>4523</v>
      </c>
      <c r="F97" t="s">
        <v>3865</v>
      </c>
      <c r="G97" t="s">
        <v>3864</v>
      </c>
    </row>
    <row r="98" spans="1:7" x14ac:dyDescent="0.2">
      <c r="A98" t="s">
        <v>3863</v>
      </c>
      <c r="B98">
        <v>0</v>
      </c>
      <c r="C98">
        <v>0</v>
      </c>
      <c r="D98" t="s">
        <v>2135</v>
      </c>
      <c r="E98" t="s">
        <v>4522</v>
      </c>
      <c r="F98" t="s">
        <v>3862</v>
      </c>
      <c r="G98" t="s">
        <v>3861</v>
      </c>
    </row>
    <row r="99" spans="1:7" x14ac:dyDescent="0.2">
      <c r="A99" t="s">
        <v>3860</v>
      </c>
      <c r="B99">
        <v>-1000</v>
      </c>
      <c r="C99">
        <v>1000</v>
      </c>
      <c r="D99" t="s">
        <v>2135</v>
      </c>
      <c r="E99" t="s">
        <v>4383</v>
      </c>
      <c r="F99" t="s">
        <v>3859</v>
      </c>
      <c r="G99" t="s">
        <v>3858</v>
      </c>
    </row>
    <row r="100" spans="1:7" x14ac:dyDescent="0.2">
      <c r="A100" t="s">
        <v>3857</v>
      </c>
      <c r="B100">
        <v>-1000</v>
      </c>
      <c r="C100">
        <v>1000</v>
      </c>
      <c r="D100" t="s">
        <v>2135</v>
      </c>
      <c r="E100" t="s">
        <v>4521</v>
      </c>
      <c r="F100" t="s">
        <v>3856</v>
      </c>
      <c r="G100" t="s">
        <v>3855</v>
      </c>
    </row>
    <row r="101" spans="1:7" x14ac:dyDescent="0.2">
      <c r="A101" t="s">
        <v>3854</v>
      </c>
      <c r="B101">
        <v>-1000</v>
      </c>
      <c r="C101">
        <v>1000</v>
      </c>
      <c r="D101" t="s">
        <v>2135</v>
      </c>
      <c r="E101" t="s">
        <v>4520</v>
      </c>
      <c r="F101" t="s">
        <v>3853</v>
      </c>
      <c r="G101" t="s">
        <v>3852</v>
      </c>
    </row>
    <row r="102" spans="1:7" x14ac:dyDescent="0.2">
      <c r="A102" t="s">
        <v>3851</v>
      </c>
      <c r="B102">
        <v>0</v>
      </c>
      <c r="C102">
        <v>1000</v>
      </c>
      <c r="D102" t="s">
        <v>2144</v>
      </c>
      <c r="E102" t="s">
        <v>4519</v>
      </c>
      <c r="F102" t="s">
        <v>3850</v>
      </c>
      <c r="G102" t="s">
        <v>3849</v>
      </c>
    </row>
    <row r="103" spans="1:7" x14ac:dyDescent="0.2">
      <c r="A103" t="s">
        <v>3848</v>
      </c>
      <c r="B103">
        <v>-1000</v>
      </c>
      <c r="C103">
        <v>0</v>
      </c>
      <c r="D103" t="s">
        <v>2573</v>
      </c>
      <c r="E103" t="s">
        <v>4518</v>
      </c>
      <c r="F103" t="s">
        <v>3847</v>
      </c>
      <c r="G103" t="s">
        <v>3846</v>
      </c>
    </row>
    <row r="104" spans="1:7" x14ac:dyDescent="0.2">
      <c r="A104" t="s">
        <v>3845</v>
      </c>
      <c r="B104">
        <v>-1000</v>
      </c>
      <c r="C104">
        <v>0</v>
      </c>
      <c r="D104" t="s">
        <v>2573</v>
      </c>
      <c r="E104" t="s">
        <v>4517</v>
      </c>
      <c r="F104" t="s">
        <v>3844</v>
      </c>
      <c r="G104" t="s">
        <v>3843</v>
      </c>
    </row>
    <row r="105" spans="1:7" x14ac:dyDescent="0.2">
      <c r="A105" t="s">
        <v>3842</v>
      </c>
      <c r="B105">
        <v>0</v>
      </c>
      <c r="C105">
        <v>1000</v>
      </c>
      <c r="D105" t="s">
        <v>2144</v>
      </c>
      <c r="E105" t="s">
        <v>4516</v>
      </c>
      <c r="F105" t="s">
        <v>3841</v>
      </c>
      <c r="G105" t="s">
        <v>3840</v>
      </c>
    </row>
    <row r="106" spans="1:7" x14ac:dyDescent="0.2">
      <c r="A106" t="s">
        <v>3839</v>
      </c>
      <c r="B106">
        <v>-1000</v>
      </c>
      <c r="C106">
        <v>1000</v>
      </c>
      <c r="D106" t="s">
        <v>2135</v>
      </c>
      <c r="E106" t="s">
        <v>4515</v>
      </c>
      <c r="F106" t="s">
        <v>3838</v>
      </c>
      <c r="G106" t="s">
        <v>3837</v>
      </c>
    </row>
    <row r="107" spans="1:7" x14ac:dyDescent="0.2">
      <c r="A107" t="s">
        <v>3836</v>
      </c>
      <c r="B107">
        <v>-1000</v>
      </c>
      <c r="C107">
        <v>1000</v>
      </c>
      <c r="D107" t="s">
        <v>2135</v>
      </c>
      <c r="E107" t="s">
        <v>4514</v>
      </c>
      <c r="F107" t="s">
        <v>3835</v>
      </c>
      <c r="G107" t="s">
        <v>3834</v>
      </c>
    </row>
    <row r="108" spans="1:7" x14ac:dyDescent="0.2">
      <c r="A108" t="s">
        <v>3833</v>
      </c>
      <c r="B108">
        <v>-1000</v>
      </c>
      <c r="C108">
        <v>1000</v>
      </c>
      <c r="D108" t="s">
        <v>2135</v>
      </c>
      <c r="E108" t="s">
        <v>4513</v>
      </c>
      <c r="F108" t="s">
        <v>3832</v>
      </c>
      <c r="G108" t="s">
        <v>3831</v>
      </c>
    </row>
    <row r="109" spans="1:7" x14ac:dyDescent="0.2">
      <c r="A109" t="s">
        <v>3830</v>
      </c>
      <c r="B109">
        <v>-1000</v>
      </c>
      <c r="C109">
        <v>1000</v>
      </c>
      <c r="D109" t="s">
        <v>2135</v>
      </c>
      <c r="E109" t="s">
        <v>4512</v>
      </c>
      <c r="F109" t="s">
        <v>3829</v>
      </c>
      <c r="G109" t="s">
        <v>3828</v>
      </c>
    </row>
    <row r="110" spans="1:7" x14ac:dyDescent="0.2">
      <c r="A110" t="s">
        <v>3827</v>
      </c>
      <c r="B110">
        <v>-1000</v>
      </c>
      <c r="C110">
        <v>1000</v>
      </c>
      <c r="D110" t="s">
        <v>2135</v>
      </c>
      <c r="E110" t="s">
        <v>4511</v>
      </c>
      <c r="F110" t="s">
        <v>3826</v>
      </c>
      <c r="G110" t="s">
        <v>3825</v>
      </c>
    </row>
    <row r="111" spans="1:7" x14ac:dyDescent="0.2">
      <c r="A111" t="s">
        <v>3824</v>
      </c>
      <c r="B111">
        <v>0</v>
      </c>
      <c r="C111">
        <v>1000</v>
      </c>
      <c r="D111" t="s">
        <v>2144</v>
      </c>
      <c r="E111" t="s">
        <v>4510</v>
      </c>
      <c r="F111" t="s">
        <v>3823</v>
      </c>
      <c r="G111" t="s">
        <v>3822</v>
      </c>
    </row>
    <row r="112" spans="1:7" x14ac:dyDescent="0.2">
      <c r="A112" t="s">
        <v>3821</v>
      </c>
      <c r="B112">
        <v>0</v>
      </c>
      <c r="C112">
        <v>1000</v>
      </c>
      <c r="D112" t="s">
        <v>2144</v>
      </c>
      <c r="E112" t="s">
        <v>4509</v>
      </c>
      <c r="F112" t="s">
        <v>3820</v>
      </c>
      <c r="G112" t="s">
        <v>3819</v>
      </c>
    </row>
    <row r="113" spans="1:7" x14ac:dyDescent="0.2">
      <c r="A113" t="s">
        <v>3818</v>
      </c>
      <c r="B113">
        <v>-1000</v>
      </c>
      <c r="C113">
        <v>1000</v>
      </c>
      <c r="D113" t="s">
        <v>2135</v>
      </c>
      <c r="E113" t="s">
        <v>4508</v>
      </c>
      <c r="F113" t="s">
        <v>3817</v>
      </c>
      <c r="G113" t="s">
        <v>3816</v>
      </c>
    </row>
    <row r="114" spans="1:7" x14ac:dyDescent="0.2">
      <c r="A114" t="s">
        <v>3815</v>
      </c>
      <c r="B114">
        <v>-1000</v>
      </c>
      <c r="C114">
        <v>1000</v>
      </c>
      <c r="D114" t="s">
        <v>2135</v>
      </c>
      <c r="E114" t="s">
        <v>4507</v>
      </c>
      <c r="F114" t="s">
        <v>3814</v>
      </c>
      <c r="G114" t="s">
        <v>3813</v>
      </c>
    </row>
    <row r="115" spans="1:7" x14ac:dyDescent="0.2">
      <c r="A115" t="s">
        <v>3812</v>
      </c>
      <c r="B115">
        <v>0</v>
      </c>
      <c r="C115">
        <v>1000</v>
      </c>
      <c r="D115" t="s">
        <v>2144</v>
      </c>
      <c r="E115" t="s">
        <v>4506</v>
      </c>
      <c r="F115" t="s">
        <v>3811</v>
      </c>
      <c r="G115" t="s">
        <v>3810</v>
      </c>
    </row>
    <row r="116" spans="1:7" x14ac:dyDescent="0.2">
      <c r="A116" t="s">
        <v>3809</v>
      </c>
      <c r="B116">
        <v>0</v>
      </c>
      <c r="C116">
        <v>1000</v>
      </c>
      <c r="D116" t="s">
        <v>2144</v>
      </c>
      <c r="E116" t="s">
        <v>4505</v>
      </c>
      <c r="F116" t="s">
        <v>3808</v>
      </c>
      <c r="G116" t="s">
        <v>3807</v>
      </c>
    </row>
    <row r="117" spans="1:7" x14ac:dyDescent="0.2">
      <c r="A117" t="s">
        <v>3806</v>
      </c>
      <c r="B117">
        <v>0</v>
      </c>
      <c r="C117">
        <v>1000</v>
      </c>
      <c r="D117" t="s">
        <v>2144</v>
      </c>
      <c r="E117" t="s">
        <v>4504</v>
      </c>
      <c r="F117" t="s">
        <v>3805</v>
      </c>
      <c r="G117" t="s">
        <v>3804</v>
      </c>
    </row>
    <row r="118" spans="1:7" x14ac:dyDescent="0.2">
      <c r="A118" t="s">
        <v>3803</v>
      </c>
      <c r="B118">
        <v>0</v>
      </c>
      <c r="C118">
        <v>1000</v>
      </c>
      <c r="D118" t="s">
        <v>2144</v>
      </c>
      <c r="E118" t="s">
        <v>4148</v>
      </c>
      <c r="F118" t="s">
        <v>3802</v>
      </c>
      <c r="G118" t="s">
        <v>3801</v>
      </c>
    </row>
    <row r="119" spans="1:7" x14ac:dyDescent="0.2">
      <c r="A119" t="s">
        <v>3800</v>
      </c>
      <c r="B119">
        <v>0</v>
      </c>
      <c r="C119">
        <v>1000</v>
      </c>
      <c r="D119" t="s">
        <v>2144</v>
      </c>
      <c r="E119" t="s">
        <v>4503</v>
      </c>
      <c r="F119" t="s">
        <v>3799</v>
      </c>
      <c r="G119" t="s">
        <v>3798</v>
      </c>
    </row>
    <row r="120" spans="1:7" x14ac:dyDescent="0.2">
      <c r="A120" t="s">
        <v>3797</v>
      </c>
      <c r="B120">
        <v>-1000</v>
      </c>
      <c r="C120">
        <v>1000</v>
      </c>
      <c r="D120" t="s">
        <v>2135</v>
      </c>
      <c r="E120" t="s">
        <v>4502</v>
      </c>
      <c r="F120" t="s">
        <v>3796</v>
      </c>
      <c r="G120" t="s">
        <v>3795</v>
      </c>
    </row>
    <row r="121" spans="1:7" x14ac:dyDescent="0.2">
      <c r="A121" t="s">
        <v>3794</v>
      </c>
      <c r="B121">
        <v>0</v>
      </c>
      <c r="C121">
        <v>1000</v>
      </c>
      <c r="D121" t="s">
        <v>2144</v>
      </c>
      <c r="E121" t="s">
        <v>4501</v>
      </c>
      <c r="F121" t="s">
        <v>3793</v>
      </c>
      <c r="G121" t="s">
        <v>3792</v>
      </c>
    </row>
    <row r="122" spans="1:7" x14ac:dyDescent="0.2">
      <c r="A122" t="s">
        <v>3791</v>
      </c>
      <c r="B122">
        <v>0</v>
      </c>
      <c r="C122">
        <v>1000</v>
      </c>
      <c r="D122" t="s">
        <v>2144</v>
      </c>
      <c r="E122" t="s">
        <v>4500</v>
      </c>
      <c r="F122" t="s">
        <v>3790</v>
      </c>
      <c r="G122" t="s">
        <v>3789</v>
      </c>
    </row>
    <row r="123" spans="1:7" x14ac:dyDescent="0.2">
      <c r="A123" t="s">
        <v>3788</v>
      </c>
      <c r="B123">
        <v>-1000</v>
      </c>
      <c r="C123">
        <v>1000</v>
      </c>
      <c r="D123" t="s">
        <v>2135</v>
      </c>
      <c r="E123" t="s">
        <v>4499</v>
      </c>
      <c r="F123" t="s">
        <v>3787</v>
      </c>
      <c r="G123" t="s">
        <v>3786</v>
      </c>
    </row>
    <row r="124" spans="1:7" x14ac:dyDescent="0.2">
      <c r="A124" t="s">
        <v>3785</v>
      </c>
      <c r="B124">
        <v>0</v>
      </c>
      <c r="C124">
        <v>1000</v>
      </c>
      <c r="D124" t="s">
        <v>2144</v>
      </c>
      <c r="E124" t="s">
        <v>4498</v>
      </c>
      <c r="F124" t="s">
        <v>3784</v>
      </c>
      <c r="G124" t="s">
        <v>3783</v>
      </c>
    </row>
    <row r="125" spans="1:7" x14ac:dyDescent="0.2">
      <c r="A125" t="s">
        <v>3782</v>
      </c>
      <c r="B125">
        <v>0</v>
      </c>
      <c r="C125">
        <v>1000</v>
      </c>
      <c r="D125" t="s">
        <v>2144</v>
      </c>
      <c r="E125" t="s">
        <v>4497</v>
      </c>
      <c r="F125" t="s">
        <v>3781</v>
      </c>
      <c r="G125" t="s">
        <v>3780</v>
      </c>
    </row>
    <row r="126" spans="1:7" x14ac:dyDescent="0.2">
      <c r="A126" t="s">
        <v>3779</v>
      </c>
      <c r="B126">
        <v>0</v>
      </c>
      <c r="C126">
        <v>1000</v>
      </c>
      <c r="D126" t="s">
        <v>2144</v>
      </c>
      <c r="E126" t="s">
        <v>4496</v>
      </c>
      <c r="F126" t="s">
        <v>3778</v>
      </c>
      <c r="G126" t="s">
        <v>3777</v>
      </c>
    </row>
    <row r="127" spans="1:7" x14ac:dyDescent="0.2">
      <c r="A127" t="s">
        <v>3776</v>
      </c>
      <c r="B127">
        <v>-1000</v>
      </c>
      <c r="C127">
        <v>1000</v>
      </c>
      <c r="D127" t="s">
        <v>2135</v>
      </c>
      <c r="E127" t="s">
        <v>4383</v>
      </c>
      <c r="F127" t="s">
        <v>3775</v>
      </c>
      <c r="G127" t="s">
        <v>3774</v>
      </c>
    </row>
    <row r="128" spans="1:7" x14ac:dyDescent="0.2">
      <c r="A128" t="s">
        <v>3773</v>
      </c>
      <c r="B128">
        <v>0</v>
      </c>
      <c r="C128">
        <v>1000</v>
      </c>
      <c r="D128" t="s">
        <v>2144</v>
      </c>
      <c r="E128" t="s">
        <v>4495</v>
      </c>
      <c r="F128" t="s">
        <v>3772</v>
      </c>
      <c r="G128" t="s">
        <v>3771</v>
      </c>
    </row>
    <row r="129" spans="1:7" x14ac:dyDescent="0.2">
      <c r="A129" t="s">
        <v>3770</v>
      </c>
      <c r="B129">
        <v>0</v>
      </c>
      <c r="C129">
        <v>1000</v>
      </c>
      <c r="D129" t="s">
        <v>2144</v>
      </c>
      <c r="E129" t="s">
        <v>4494</v>
      </c>
      <c r="F129" t="s">
        <v>3769</v>
      </c>
      <c r="G129" t="s">
        <v>3768</v>
      </c>
    </row>
    <row r="130" spans="1:7" x14ac:dyDescent="0.2">
      <c r="A130" t="s">
        <v>3767</v>
      </c>
      <c r="B130">
        <v>0</v>
      </c>
      <c r="C130">
        <v>1000</v>
      </c>
      <c r="D130" t="s">
        <v>2144</v>
      </c>
      <c r="E130" t="s">
        <v>4493</v>
      </c>
      <c r="F130" t="s">
        <v>3766</v>
      </c>
      <c r="G130" t="s">
        <v>3765</v>
      </c>
    </row>
    <row r="131" spans="1:7" x14ac:dyDescent="0.2">
      <c r="A131" t="s">
        <v>3764</v>
      </c>
      <c r="B131">
        <v>-1000</v>
      </c>
      <c r="C131">
        <v>1000</v>
      </c>
      <c r="D131" t="s">
        <v>2135</v>
      </c>
      <c r="E131" t="s">
        <v>4492</v>
      </c>
      <c r="F131" t="s">
        <v>3763</v>
      </c>
      <c r="G131" t="s">
        <v>3762</v>
      </c>
    </row>
    <row r="132" spans="1:7" x14ac:dyDescent="0.2">
      <c r="A132" t="s">
        <v>3761</v>
      </c>
      <c r="B132">
        <v>-1000</v>
      </c>
      <c r="C132">
        <v>1000</v>
      </c>
      <c r="D132" t="s">
        <v>2135</v>
      </c>
      <c r="E132" t="s">
        <v>4491</v>
      </c>
      <c r="F132" t="s">
        <v>3760</v>
      </c>
      <c r="G132" t="s">
        <v>3759</v>
      </c>
    </row>
    <row r="133" spans="1:7" x14ac:dyDescent="0.2">
      <c r="A133" t="s">
        <v>3758</v>
      </c>
      <c r="B133">
        <v>-1000</v>
      </c>
      <c r="C133">
        <v>1000</v>
      </c>
      <c r="D133" t="s">
        <v>2135</v>
      </c>
      <c r="E133" t="s">
        <v>4490</v>
      </c>
      <c r="F133" t="s">
        <v>3757</v>
      </c>
      <c r="G133" t="s">
        <v>3756</v>
      </c>
    </row>
    <row r="134" spans="1:7" x14ac:dyDescent="0.2">
      <c r="A134" t="s">
        <v>3755</v>
      </c>
      <c r="B134">
        <v>-1000</v>
      </c>
      <c r="C134">
        <v>1000</v>
      </c>
      <c r="D134" t="s">
        <v>2135</v>
      </c>
      <c r="E134" t="s">
        <v>4489</v>
      </c>
      <c r="F134" t="s">
        <v>3754</v>
      </c>
      <c r="G134" t="s">
        <v>3753</v>
      </c>
    </row>
    <row r="135" spans="1:7" x14ac:dyDescent="0.2">
      <c r="A135" t="s">
        <v>3752</v>
      </c>
      <c r="B135">
        <v>-1000</v>
      </c>
      <c r="C135">
        <v>1000</v>
      </c>
      <c r="D135" t="s">
        <v>2135</v>
      </c>
      <c r="E135" t="s">
        <v>4488</v>
      </c>
      <c r="F135" t="s">
        <v>3751</v>
      </c>
      <c r="G135" t="s">
        <v>3750</v>
      </c>
    </row>
    <row r="136" spans="1:7" x14ac:dyDescent="0.2">
      <c r="A136" t="s">
        <v>3749</v>
      </c>
      <c r="B136">
        <v>-1000</v>
      </c>
      <c r="C136">
        <v>1000</v>
      </c>
      <c r="D136" t="s">
        <v>2135</v>
      </c>
      <c r="E136" t="s">
        <v>4487</v>
      </c>
      <c r="F136" t="s">
        <v>3748</v>
      </c>
      <c r="G136" t="s">
        <v>3747</v>
      </c>
    </row>
    <row r="137" spans="1:7" x14ac:dyDescent="0.2">
      <c r="A137" t="s">
        <v>3746</v>
      </c>
      <c r="B137">
        <v>-1000</v>
      </c>
      <c r="C137">
        <v>1000</v>
      </c>
      <c r="D137" t="s">
        <v>2135</v>
      </c>
      <c r="E137" t="s">
        <v>4486</v>
      </c>
      <c r="F137" t="s">
        <v>3745</v>
      </c>
      <c r="G137" t="s">
        <v>3744</v>
      </c>
    </row>
    <row r="138" spans="1:7" x14ac:dyDescent="0.2">
      <c r="A138" t="s">
        <v>3743</v>
      </c>
      <c r="B138">
        <v>-1000</v>
      </c>
      <c r="C138">
        <v>1000</v>
      </c>
      <c r="D138" t="s">
        <v>2135</v>
      </c>
      <c r="E138" t="s">
        <v>4485</v>
      </c>
      <c r="F138" t="s">
        <v>3742</v>
      </c>
      <c r="G138" t="s">
        <v>3741</v>
      </c>
    </row>
    <row r="139" spans="1:7" x14ac:dyDescent="0.2">
      <c r="A139" t="s">
        <v>3740</v>
      </c>
      <c r="B139">
        <v>-1000</v>
      </c>
      <c r="C139">
        <v>1000</v>
      </c>
      <c r="D139" t="s">
        <v>2135</v>
      </c>
      <c r="E139" t="s">
        <v>4484</v>
      </c>
      <c r="F139" t="s">
        <v>3739</v>
      </c>
      <c r="G139" t="s">
        <v>3738</v>
      </c>
    </row>
    <row r="140" spans="1:7" x14ac:dyDescent="0.2">
      <c r="A140" t="s">
        <v>3737</v>
      </c>
      <c r="B140">
        <v>-1000</v>
      </c>
      <c r="C140">
        <v>1000</v>
      </c>
      <c r="D140" t="s">
        <v>2135</v>
      </c>
      <c r="E140" t="s">
        <v>4483</v>
      </c>
      <c r="F140" t="s">
        <v>3736</v>
      </c>
      <c r="G140" t="s">
        <v>3735</v>
      </c>
    </row>
    <row r="141" spans="1:7" x14ac:dyDescent="0.2">
      <c r="A141" t="s">
        <v>3734</v>
      </c>
      <c r="B141">
        <v>-1000</v>
      </c>
      <c r="C141">
        <v>1000</v>
      </c>
      <c r="D141" t="s">
        <v>2135</v>
      </c>
      <c r="E141" t="s">
        <v>4482</v>
      </c>
      <c r="F141" t="s">
        <v>3733</v>
      </c>
      <c r="G141" t="s">
        <v>3732</v>
      </c>
    </row>
    <row r="142" spans="1:7" x14ac:dyDescent="0.2">
      <c r="A142" t="s">
        <v>3731</v>
      </c>
      <c r="B142">
        <v>-1000</v>
      </c>
      <c r="C142">
        <v>1000</v>
      </c>
      <c r="D142" t="s">
        <v>2135</v>
      </c>
      <c r="E142" t="s">
        <v>4224</v>
      </c>
      <c r="F142" t="s">
        <v>3730</v>
      </c>
      <c r="G142" t="s">
        <v>3729</v>
      </c>
    </row>
    <row r="143" spans="1:7" x14ac:dyDescent="0.2">
      <c r="A143" t="s">
        <v>3728</v>
      </c>
      <c r="B143">
        <v>-1000</v>
      </c>
      <c r="C143">
        <v>1000</v>
      </c>
      <c r="D143" t="s">
        <v>2135</v>
      </c>
      <c r="E143" t="s">
        <v>4481</v>
      </c>
      <c r="F143" t="s">
        <v>3727</v>
      </c>
      <c r="G143" t="s">
        <v>3726</v>
      </c>
    </row>
    <row r="144" spans="1:7" x14ac:dyDescent="0.2">
      <c r="A144" t="s">
        <v>3725</v>
      </c>
      <c r="B144">
        <v>0</v>
      </c>
      <c r="C144">
        <v>1000</v>
      </c>
      <c r="D144" t="s">
        <v>2144</v>
      </c>
      <c r="E144" t="s">
        <v>4480</v>
      </c>
      <c r="F144" t="s">
        <v>3724</v>
      </c>
      <c r="G144" t="s">
        <v>3723</v>
      </c>
    </row>
    <row r="145" spans="1:7" x14ac:dyDescent="0.2">
      <c r="A145" t="s">
        <v>3722</v>
      </c>
      <c r="B145">
        <v>0</v>
      </c>
      <c r="C145">
        <v>1000</v>
      </c>
      <c r="D145" t="s">
        <v>2144</v>
      </c>
      <c r="E145" t="s">
        <v>4416</v>
      </c>
      <c r="F145" t="s">
        <v>3721</v>
      </c>
      <c r="G145" t="s">
        <v>3720</v>
      </c>
    </row>
    <row r="146" spans="1:7" x14ac:dyDescent="0.2">
      <c r="A146" t="s">
        <v>3719</v>
      </c>
      <c r="B146">
        <v>-1000</v>
      </c>
      <c r="C146">
        <v>1000</v>
      </c>
      <c r="D146" t="s">
        <v>2135</v>
      </c>
      <c r="E146" t="s">
        <v>4479</v>
      </c>
      <c r="F146" t="s">
        <v>3718</v>
      </c>
      <c r="G146" t="s">
        <v>3717</v>
      </c>
    </row>
    <row r="147" spans="1:7" x14ac:dyDescent="0.2">
      <c r="A147" t="s">
        <v>3716</v>
      </c>
      <c r="B147">
        <v>-1000</v>
      </c>
      <c r="C147">
        <v>1000</v>
      </c>
      <c r="D147" t="s">
        <v>2135</v>
      </c>
      <c r="E147" t="s">
        <v>4478</v>
      </c>
      <c r="F147" t="s">
        <v>3715</v>
      </c>
      <c r="G147" t="s">
        <v>3714</v>
      </c>
    </row>
    <row r="148" spans="1:7" x14ac:dyDescent="0.2">
      <c r="A148" t="s">
        <v>3713</v>
      </c>
      <c r="B148">
        <v>-1000</v>
      </c>
      <c r="C148">
        <v>1000</v>
      </c>
      <c r="D148" t="s">
        <v>2135</v>
      </c>
      <c r="E148" t="s">
        <v>4477</v>
      </c>
      <c r="F148" t="s">
        <v>3712</v>
      </c>
      <c r="G148" t="s">
        <v>3711</v>
      </c>
    </row>
    <row r="149" spans="1:7" x14ac:dyDescent="0.2">
      <c r="A149" t="s">
        <v>3710</v>
      </c>
      <c r="B149">
        <v>-1000</v>
      </c>
      <c r="C149">
        <v>1000</v>
      </c>
      <c r="D149" t="s">
        <v>2135</v>
      </c>
      <c r="E149" t="s">
        <v>4476</v>
      </c>
      <c r="F149" t="s">
        <v>3709</v>
      </c>
      <c r="G149" t="s">
        <v>3708</v>
      </c>
    </row>
    <row r="150" spans="1:7" x14ac:dyDescent="0.2">
      <c r="A150" t="s">
        <v>3707</v>
      </c>
      <c r="B150">
        <v>-1000</v>
      </c>
      <c r="C150">
        <v>1000</v>
      </c>
      <c r="D150" t="s">
        <v>2135</v>
      </c>
      <c r="E150" t="s">
        <v>4475</v>
      </c>
      <c r="F150" t="s">
        <v>3706</v>
      </c>
      <c r="G150" t="s">
        <v>4474</v>
      </c>
    </row>
    <row r="151" spans="1:7" x14ac:dyDescent="0.2">
      <c r="A151" t="s">
        <v>3705</v>
      </c>
      <c r="B151">
        <v>-1000</v>
      </c>
      <c r="C151">
        <v>1000</v>
      </c>
      <c r="D151" t="s">
        <v>2135</v>
      </c>
      <c r="E151" t="s">
        <v>4473</v>
      </c>
      <c r="F151" t="s">
        <v>3704</v>
      </c>
      <c r="G151" t="s">
        <v>3703</v>
      </c>
    </row>
    <row r="152" spans="1:7" x14ac:dyDescent="0.2">
      <c r="A152" t="s">
        <v>3702</v>
      </c>
      <c r="B152">
        <v>-1000</v>
      </c>
      <c r="C152">
        <v>1000</v>
      </c>
      <c r="D152" t="s">
        <v>2135</v>
      </c>
      <c r="E152" t="s">
        <v>4472</v>
      </c>
      <c r="F152" t="s">
        <v>3701</v>
      </c>
      <c r="G152" t="s">
        <v>3700</v>
      </c>
    </row>
    <row r="153" spans="1:7" x14ac:dyDescent="0.2">
      <c r="A153" t="s">
        <v>3699</v>
      </c>
      <c r="B153">
        <v>0</v>
      </c>
      <c r="C153">
        <v>1000</v>
      </c>
      <c r="D153" t="s">
        <v>2144</v>
      </c>
      <c r="E153" t="s">
        <v>4148</v>
      </c>
      <c r="F153" t="s">
        <v>3698</v>
      </c>
      <c r="G153" t="s">
        <v>3697</v>
      </c>
    </row>
    <row r="154" spans="1:7" x14ac:dyDescent="0.2">
      <c r="A154" t="s">
        <v>3696</v>
      </c>
      <c r="B154">
        <v>0</v>
      </c>
      <c r="C154">
        <v>1000</v>
      </c>
      <c r="D154" t="s">
        <v>2144</v>
      </c>
      <c r="E154" t="s">
        <v>4148</v>
      </c>
      <c r="F154" t="s">
        <v>3695</v>
      </c>
      <c r="G154" t="s">
        <v>3694</v>
      </c>
    </row>
    <row r="155" spans="1:7" x14ac:dyDescent="0.2">
      <c r="A155" t="s">
        <v>3693</v>
      </c>
      <c r="B155">
        <v>-1000</v>
      </c>
      <c r="C155">
        <v>1000</v>
      </c>
      <c r="D155" t="s">
        <v>2135</v>
      </c>
      <c r="E155" t="s">
        <v>4471</v>
      </c>
      <c r="F155" t="s">
        <v>3692</v>
      </c>
      <c r="G155" t="s">
        <v>3691</v>
      </c>
    </row>
    <row r="156" spans="1:7" x14ac:dyDescent="0.2">
      <c r="A156" t="s">
        <v>3690</v>
      </c>
      <c r="B156">
        <v>-1000</v>
      </c>
      <c r="C156">
        <v>1000</v>
      </c>
      <c r="D156" t="s">
        <v>2135</v>
      </c>
      <c r="E156" t="s">
        <v>4470</v>
      </c>
      <c r="F156" t="s">
        <v>3689</v>
      </c>
      <c r="G156" t="s">
        <v>3688</v>
      </c>
    </row>
    <row r="157" spans="1:7" x14ac:dyDescent="0.2">
      <c r="A157" t="s">
        <v>3687</v>
      </c>
      <c r="B157">
        <v>0</v>
      </c>
      <c r="C157">
        <v>0</v>
      </c>
      <c r="D157" t="s">
        <v>2135</v>
      </c>
      <c r="E157" t="s">
        <v>4469</v>
      </c>
      <c r="F157" t="s">
        <v>3686</v>
      </c>
      <c r="G157" t="s">
        <v>3685</v>
      </c>
    </row>
    <row r="158" spans="1:7" x14ac:dyDescent="0.2">
      <c r="A158" t="s">
        <v>3684</v>
      </c>
      <c r="B158">
        <v>0</v>
      </c>
      <c r="C158">
        <v>1000</v>
      </c>
      <c r="D158" t="s">
        <v>2144</v>
      </c>
      <c r="E158" t="s">
        <v>4468</v>
      </c>
      <c r="F158" t="s">
        <v>3683</v>
      </c>
      <c r="G158" t="s">
        <v>3682</v>
      </c>
    </row>
    <row r="159" spans="1:7" x14ac:dyDescent="0.2">
      <c r="A159" t="s">
        <v>3681</v>
      </c>
      <c r="B159">
        <v>-1000</v>
      </c>
      <c r="C159">
        <v>1000</v>
      </c>
      <c r="D159" t="s">
        <v>2135</v>
      </c>
      <c r="E159" t="s">
        <v>4467</v>
      </c>
      <c r="F159" t="s">
        <v>3680</v>
      </c>
      <c r="G159" t="s">
        <v>3679</v>
      </c>
    </row>
    <row r="160" spans="1:7" x14ac:dyDescent="0.2">
      <c r="A160" t="s">
        <v>3678</v>
      </c>
      <c r="B160">
        <v>-1000</v>
      </c>
      <c r="C160">
        <v>1000</v>
      </c>
      <c r="D160" t="s">
        <v>2135</v>
      </c>
      <c r="E160" t="s">
        <v>4466</v>
      </c>
      <c r="F160" t="s">
        <v>3677</v>
      </c>
      <c r="G160" t="s">
        <v>3676</v>
      </c>
    </row>
    <row r="161" spans="1:7" x14ac:dyDescent="0.2">
      <c r="A161" t="s">
        <v>3675</v>
      </c>
      <c r="B161">
        <v>-1000</v>
      </c>
      <c r="C161">
        <v>1000</v>
      </c>
      <c r="D161" t="s">
        <v>2135</v>
      </c>
      <c r="E161" t="s">
        <v>4465</v>
      </c>
      <c r="F161" t="s">
        <v>3674</v>
      </c>
      <c r="G161" t="s">
        <v>3673</v>
      </c>
    </row>
    <row r="162" spans="1:7" x14ac:dyDescent="0.2">
      <c r="A162" t="s">
        <v>3672</v>
      </c>
      <c r="B162">
        <v>-1000</v>
      </c>
      <c r="C162">
        <v>1000</v>
      </c>
      <c r="D162" t="s">
        <v>2135</v>
      </c>
      <c r="E162" t="s">
        <v>4464</v>
      </c>
      <c r="F162" t="s">
        <v>3671</v>
      </c>
      <c r="G162" t="s">
        <v>3670</v>
      </c>
    </row>
    <row r="163" spans="1:7" x14ac:dyDescent="0.2">
      <c r="A163" t="s">
        <v>3669</v>
      </c>
      <c r="B163">
        <v>-1000</v>
      </c>
      <c r="C163">
        <v>1000</v>
      </c>
      <c r="D163" t="s">
        <v>2135</v>
      </c>
      <c r="E163" t="s">
        <v>4463</v>
      </c>
      <c r="F163" t="s">
        <v>3668</v>
      </c>
      <c r="G163" t="s">
        <v>3667</v>
      </c>
    </row>
    <row r="164" spans="1:7" x14ac:dyDescent="0.2">
      <c r="A164" t="s">
        <v>3666</v>
      </c>
      <c r="B164">
        <v>-1000</v>
      </c>
      <c r="C164">
        <v>1000</v>
      </c>
      <c r="D164" t="s">
        <v>2135</v>
      </c>
      <c r="E164" t="s">
        <v>4462</v>
      </c>
      <c r="F164" t="s">
        <v>3665</v>
      </c>
      <c r="G164" t="s">
        <v>3664</v>
      </c>
    </row>
    <row r="165" spans="1:7" x14ac:dyDescent="0.2">
      <c r="A165" t="s">
        <v>3663</v>
      </c>
      <c r="B165">
        <v>0</v>
      </c>
      <c r="C165">
        <v>1000</v>
      </c>
      <c r="D165" t="s">
        <v>2144</v>
      </c>
      <c r="E165" t="s">
        <v>4461</v>
      </c>
      <c r="F165" t="s">
        <v>3662</v>
      </c>
      <c r="G165" t="s">
        <v>3661</v>
      </c>
    </row>
    <row r="166" spans="1:7" x14ac:dyDescent="0.2">
      <c r="A166" t="s">
        <v>3660</v>
      </c>
      <c r="B166">
        <v>-1000</v>
      </c>
      <c r="C166">
        <v>1000</v>
      </c>
      <c r="D166" t="s">
        <v>2135</v>
      </c>
      <c r="E166" t="s">
        <v>4460</v>
      </c>
      <c r="F166" t="s">
        <v>3659</v>
      </c>
      <c r="G166" t="s">
        <v>3658</v>
      </c>
    </row>
    <row r="167" spans="1:7" x14ac:dyDescent="0.2">
      <c r="A167" t="s">
        <v>3657</v>
      </c>
      <c r="B167">
        <v>-1000</v>
      </c>
      <c r="C167">
        <v>1000</v>
      </c>
      <c r="D167" t="s">
        <v>2135</v>
      </c>
      <c r="E167" t="s">
        <v>4459</v>
      </c>
      <c r="F167" t="s">
        <v>3656</v>
      </c>
      <c r="G167" t="s">
        <v>3655</v>
      </c>
    </row>
    <row r="168" spans="1:7" x14ac:dyDescent="0.2">
      <c r="A168" t="s">
        <v>3654</v>
      </c>
      <c r="B168">
        <v>-1000</v>
      </c>
      <c r="C168">
        <v>1000</v>
      </c>
      <c r="D168" t="s">
        <v>2135</v>
      </c>
      <c r="E168" t="s">
        <v>4458</v>
      </c>
      <c r="F168" t="s">
        <v>3653</v>
      </c>
      <c r="G168" t="s">
        <v>3652</v>
      </c>
    </row>
    <row r="169" spans="1:7" x14ac:dyDescent="0.2">
      <c r="A169" t="s">
        <v>3651</v>
      </c>
      <c r="B169">
        <v>0</v>
      </c>
      <c r="C169">
        <v>1000</v>
      </c>
      <c r="D169" t="s">
        <v>2144</v>
      </c>
      <c r="E169" t="s">
        <v>4457</v>
      </c>
      <c r="F169" t="s">
        <v>3650</v>
      </c>
      <c r="G169" t="s">
        <v>3649</v>
      </c>
    </row>
    <row r="170" spans="1:7" x14ac:dyDescent="0.2">
      <c r="A170" t="s">
        <v>3648</v>
      </c>
      <c r="B170">
        <v>0</v>
      </c>
      <c r="C170">
        <v>1000</v>
      </c>
      <c r="D170" t="s">
        <v>2144</v>
      </c>
      <c r="E170" t="s">
        <v>4456</v>
      </c>
      <c r="F170" t="s">
        <v>3647</v>
      </c>
      <c r="G170" t="s">
        <v>3646</v>
      </c>
    </row>
    <row r="171" spans="1:7" x14ac:dyDescent="0.2">
      <c r="A171" t="s">
        <v>3645</v>
      </c>
      <c r="B171">
        <v>-1000</v>
      </c>
      <c r="C171">
        <v>1000</v>
      </c>
      <c r="D171" t="s">
        <v>2135</v>
      </c>
      <c r="E171" t="s">
        <v>4455</v>
      </c>
      <c r="F171" t="s">
        <v>3644</v>
      </c>
      <c r="G171" t="s">
        <v>3643</v>
      </c>
    </row>
    <row r="172" spans="1:7" x14ac:dyDescent="0.2">
      <c r="A172" t="s">
        <v>3642</v>
      </c>
      <c r="B172">
        <v>-1000</v>
      </c>
      <c r="C172">
        <v>1000</v>
      </c>
      <c r="D172" t="s">
        <v>2135</v>
      </c>
      <c r="E172" t="s">
        <v>4454</v>
      </c>
      <c r="F172" t="s">
        <v>3641</v>
      </c>
      <c r="G172" t="s">
        <v>3640</v>
      </c>
    </row>
    <row r="173" spans="1:7" x14ac:dyDescent="0.2">
      <c r="A173" t="s">
        <v>3639</v>
      </c>
      <c r="B173">
        <v>-1000</v>
      </c>
      <c r="C173">
        <v>1000</v>
      </c>
      <c r="D173" t="s">
        <v>2135</v>
      </c>
      <c r="E173" t="s">
        <v>4453</v>
      </c>
      <c r="F173" t="s">
        <v>3638</v>
      </c>
      <c r="G173" t="s">
        <v>3637</v>
      </c>
    </row>
    <row r="174" spans="1:7" x14ac:dyDescent="0.2">
      <c r="A174" t="s">
        <v>3636</v>
      </c>
      <c r="B174">
        <v>-1000</v>
      </c>
      <c r="C174">
        <v>1000</v>
      </c>
      <c r="D174" t="s">
        <v>2135</v>
      </c>
      <c r="E174" t="s">
        <v>4452</v>
      </c>
      <c r="F174" t="s">
        <v>3635</v>
      </c>
      <c r="G174" t="s">
        <v>3634</v>
      </c>
    </row>
    <row r="175" spans="1:7" x14ac:dyDescent="0.2">
      <c r="A175" t="s">
        <v>3633</v>
      </c>
      <c r="B175">
        <v>-1000</v>
      </c>
      <c r="C175">
        <v>1000</v>
      </c>
      <c r="D175" t="s">
        <v>2135</v>
      </c>
      <c r="E175" t="s">
        <v>4274</v>
      </c>
      <c r="F175" t="s">
        <v>3632</v>
      </c>
      <c r="G175" t="s">
        <v>3631</v>
      </c>
    </row>
    <row r="176" spans="1:7" x14ac:dyDescent="0.2">
      <c r="A176" t="s">
        <v>3630</v>
      </c>
      <c r="B176">
        <v>-1000</v>
      </c>
      <c r="C176">
        <v>1000</v>
      </c>
      <c r="D176" t="s">
        <v>2135</v>
      </c>
      <c r="E176" t="s">
        <v>4451</v>
      </c>
      <c r="F176" t="s">
        <v>3629</v>
      </c>
      <c r="G176" t="s">
        <v>3628</v>
      </c>
    </row>
    <row r="177" spans="1:7" x14ac:dyDescent="0.2">
      <c r="A177" t="s">
        <v>3627</v>
      </c>
      <c r="B177">
        <v>-1000</v>
      </c>
      <c r="C177">
        <v>0</v>
      </c>
      <c r="D177" t="s">
        <v>2573</v>
      </c>
      <c r="E177" t="s">
        <v>4450</v>
      </c>
      <c r="F177" t="s">
        <v>3626</v>
      </c>
      <c r="G177" t="s">
        <v>3625</v>
      </c>
    </row>
    <row r="178" spans="1:7" x14ac:dyDescent="0.2">
      <c r="A178" t="s">
        <v>3624</v>
      </c>
      <c r="B178">
        <v>-1000</v>
      </c>
      <c r="C178">
        <v>0</v>
      </c>
      <c r="D178" t="s">
        <v>2573</v>
      </c>
      <c r="E178" t="s">
        <v>4449</v>
      </c>
      <c r="F178" t="s">
        <v>3623</v>
      </c>
      <c r="G178" t="s">
        <v>3622</v>
      </c>
    </row>
    <row r="179" spans="1:7" x14ac:dyDescent="0.2">
      <c r="A179" t="s">
        <v>3621</v>
      </c>
      <c r="B179">
        <v>-1000</v>
      </c>
      <c r="C179">
        <v>1000</v>
      </c>
      <c r="D179" t="s">
        <v>2135</v>
      </c>
      <c r="E179" t="s">
        <v>4448</v>
      </c>
      <c r="F179" t="s">
        <v>3620</v>
      </c>
      <c r="G179" t="s">
        <v>3619</v>
      </c>
    </row>
    <row r="180" spans="1:7" x14ac:dyDescent="0.2">
      <c r="A180" t="s">
        <v>3618</v>
      </c>
      <c r="B180">
        <v>-1000</v>
      </c>
      <c r="C180">
        <v>1000</v>
      </c>
      <c r="D180" t="s">
        <v>2135</v>
      </c>
      <c r="E180" t="s">
        <v>4447</v>
      </c>
      <c r="F180" t="s">
        <v>3617</v>
      </c>
      <c r="G180" t="s">
        <v>3616</v>
      </c>
    </row>
    <row r="181" spans="1:7" x14ac:dyDescent="0.2">
      <c r="A181" t="s">
        <v>3615</v>
      </c>
      <c r="B181">
        <v>-1000</v>
      </c>
      <c r="C181">
        <v>1000</v>
      </c>
      <c r="D181" t="s">
        <v>2135</v>
      </c>
      <c r="E181" t="s">
        <v>4318</v>
      </c>
      <c r="F181" t="s">
        <v>3614</v>
      </c>
      <c r="G181" t="s">
        <v>3613</v>
      </c>
    </row>
    <row r="182" spans="1:7" x14ac:dyDescent="0.2">
      <c r="A182" t="s">
        <v>3612</v>
      </c>
      <c r="B182">
        <v>-1000</v>
      </c>
      <c r="C182">
        <v>1000</v>
      </c>
      <c r="D182" t="s">
        <v>2135</v>
      </c>
      <c r="E182" t="s">
        <v>4446</v>
      </c>
      <c r="F182" t="s">
        <v>3611</v>
      </c>
      <c r="G182" t="s">
        <v>3610</v>
      </c>
    </row>
    <row r="183" spans="1:7" x14ac:dyDescent="0.2">
      <c r="A183" t="s">
        <v>3609</v>
      </c>
      <c r="B183">
        <v>-1000</v>
      </c>
      <c r="C183">
        <v>1000</v>
      </c>
      <c r="D183" t="s">
        <v>2135</v>
      </c>
      <c r="E183" t="s">
        <v>4445</v>
      </c>
      <c r="F183" t="s">
        <v>3608</v>
      </c>
      <c r="G183" t="s">
        <v>3607</v>
      </c>
    </row>
    <row r="184" spans="1:7" x14ac:dyDescent="0.2">
      <c r="A184" t="s">
        <v>3606</v>
      </c>
      <c r="B184">
        <v>-1000</v>
      </c>
      <c r="C184">
        <v>1000</v>
      </c>
      <c r="D184" t="s">
        <v>2135</v>
      </c>
      <c r="E184" t="s">
        <v>4444</v>
      </c>
      <c r="F184" t="s">
        <v>3605</v>
      </c>
      <c r="G184" t="s">
        <v>3604</v>
      </c>
    </row>
    <row r="185" spans="1:7" x14ac:dyDescent="0.2">
      <c r="A185" t="s">
        <v>3603</v>
      </c>
      <c r="B185">
        <v>-1000</v>
      </c>
      <c r="C185">
        <v>1000</v>
      </c>
      <c r="D185" t="s">
        <v>2135</v>
      </c>
      <c r="E185" t="s">
        <v>4148</v>
      </c>
      <c r="F185" t="s">
        <v>3602</v>
      </c>
      <c r="G185" t="s">
        <v>3601</v>
      </c>
    </row>
    <row r="186" spans="1:7" x14ac:dyDescent="0.2">
      <c r="A186" t="s">
        <v>3600</v>
      </c>
      <c r="B186">
        <v>-1000</v>
      </c>
      <c r="C186">
        <v>1000</v>
      </c>
      <c r="D186" t="s">
        <v>2135</v>
      </c>
      <c r="E186" t="s">
        <v>4317</v>
      </c>
      <c r="F186" t="s">
        <v>3599</v>
      </c>
      <c r="G186" t="s">
        <v>3598</v>
      </c>
    </row>
    <row r="187" spans="1:7" x14ac:dyDescent="0.2">
      <c r="A187" t="s">
        <v>3597</v>
      </c>
      <c r="B187">
        <v>-1000</v>
      </c>
      <c r="C187">
        <v>1000</v>
      </c>
      <c r="D187" t="s">
        <v>2135</v>
      </c>
      <c r="E187" t="s">
        <v>4443</v>
      </c>
      <c r="F187" t="s">
        <v>3596</v>
      </c>
      <c r="G187" t="s">
        <v>3595</v>
      </c>
    </row>
    <row r="188" spans="1:7" x14ac:dyDescent="0.2">
      <c r="A188" t="s">
        <v>3594</v>
      </c>
      <c r="B188">
        <v>0</v>
      </c>
      <c r="C188">
        <v>1000</v>
      </c>
      <c r="D188" t="s">
        <v>2144</v>
      </c>
      <c r="E188" t="s">
        <v>4442</v>
      </c>
      <c r="F188" t="s">
        <v>3593</v>
      </c>
      <c r="G188" t="s">
        <v>3592</v>
      </c>
    </row>
    <row r="189" spans="1:7" x14ac:dyDescent="0.2">
      <c r="A189" t="s">
        <v>3591</v>
      </c>
      <c r="B189">
        <v>-1000</v>
      </c>
      <c r="C189">
        <v>1000</v>
      </c>
      <c r="D189" t="s">
        <v>2135</v>
      </c>
      <c r="E189" t="s">
        <v>4383</v>
      </c>
      <c r="F189" t="s">
        <v>3590</v>
      </c>
      <c r="G189" t="s">
        <v>3589</v>
      </c>
    </row>
    <row r="190" spans="1:7" x14ac:dyDescent="0.2">
      <c r="A190" t="s">
        <v>3588</v>
      </c>
      <c r="B190">
        <v>0</v>
      </c>
      <c r="C190">
        <v>1000</v>
      </c>
      <c r="D190" t="s">
        <v>2144</v>
      </c>
      <c r="E190" t="s">
        <v>4148</v>
      </c>
      <c r="F190" t="s">
        <v>3587</v>
      </c>
      <c r="G190" t="s">
        <v>3586</v>
      </c>
    </row>
    <row r="191" spans="1:7" x14ac:dyDescent="0.2">
      <c r="A191" t="s">
        <v>3585</v>
      </c>
      <c r="B191">
        <v>0</v>
      </c>
      <c r="C191">
        <v>1000</v>
      </c>
      <c r="D191" t="s">
        <v>2144</v>
      </c>
      <c r="E191" t="s">
        <v>4441</v>
      </c>
      <c r="F191" t="s">
        <v>3584</v>
      </c>
      <c r="G191" t="s">
        <v>3583</v>
      </c>
    </row>
    <row r="192" spans="1:7" x14ac:dyDescent="0.2">
      <c r="A192" t="s">
        <v>3582</v>
      </c>
      <c r="B192">
        <v>-1000</v>
      </c>
      <c r="C192">
        <v>1000</v>
      </c>
      <c r="D192" t="s">
        <v>2135</v>
      </c>
      <c r="E192" t="s">
        <v>4440</v>
      </c>
      <c r="F192" t="s">
        <v>3581</v>
      </c>
      <c r="G192" t="s">
        <v>3580</v>
      </c>
    </row>
    <row r="193" spans="1:7" x14ac:dyDescent="0.2">
      <c r="A193" t="s">
        <v>3579</v>
      </c>
      <c r="B193">
        <v>-1000</v>
      </c>
      <c r="C193">
        <v>1000</v>
      </c>
      <c r="D193" t="s">
        <v>2135</v>
      </c>
      <c r="E193" t="s">
        <v>4439</v>
      </c>
      <c r="F193" t="s">
        <v>3578</v>
      </c>
      <c r="G193" t="s">
        <v>3577</v>
      </c>
    </row>
    <row r="194" spans="1:7" x14ac:dyDescent="0.2">
      <c r="A194" t="s">
        <v>3576</v>
      </c>
      <c r="B194">
        <v>-1000</v>
      </c>
      <c r="C194">
        <v>1000</v>
      </c>
      <c r="D194" t="s">
        <v>2135</v>
      </c>
      <c r="E194" t="s">
        <v>4438</v>
      </c>
      <c r="F194" t="s">
        <v>3575</v>
      </c>
      <c r="G194" t="s">
        <v>3574</v>
      </c>
    </row>
    <row r="195" spans="1:7" x14ac:dyDescent="0.2">
      <c r="A195" t="s">
        <v>3573</v>
      </c>
      <c r="B195">
        <v>-1000</v>
      </c>
      <c r="C195">
        <v>1000</v>
      </c>
      <c r="D195" t="s">
        <v>2135</v>
      </c>
      <c r="E195" t="s">
        <v>4391</v>
      </c>
      <c r="F195" t="s">
        <v>3572</v>
      </c>
      <c r="G195" t="s">
        <v>3571</v>
      </c>
    </row>
    <row r="196" spans="1:7" x14ac:dyDescent="0.2">
      <c r="A196" t="s">
        <v>3570</v>
      </c>
      <c r="B196">
        <v>-1000</v>
      </c>
      <c r="C196">
        <v>1000</v>
      </c>
      <c r="D196" t="s">
        <v>2135</v>
      </c>
      <c r="E196" t="s">
        <v>4148</v>
      </c>
      <c r="F196" t="s">
        <v>3569</v>
      </c>
      <c r="G196" t="s">
        <v>3568</v>
      </c>
    </row>
    <row r="197" spans="1:7" x14ac:dyDescent="0.2">
      <c r="A197" t="s">
        <v>3567</v>
      </c>
      <c r="B197">
        <v>-1000</v>
      </c>
      <c r="C197">
        <v>1000</v>
      </c>
      <c r="D197" t="s">
        <v>2135</v>
      </c>
      <c r="E197" t="s">
        <v>4437</v>
      </c>
      <c r="F197" t="s">
        <v>3566</v>
      </c>
      <c r="G197" t="s">
        <v>3565</v>
      </c>
    </row>
    <row r="198" spans="1:7" x14ac:dyDescent="0.2">
      <c r="A198" t="s">
        <v>3564</v>
      </c>
      <c r="B198">
        <v>-1000</v>
      </c>
      <c r="C198">
        <v>1000</v>
      </c>
      <c r="D198" t="s">
        <v>2135</v>
      </c>
      <c r="E198" t="s">
        <v>4436</v>
      </c>
      <c r="F198" t="s">
        <v>3563</v>
      </c>
      <c r="G198" t="s">
        <v>3562</v>
      </c>
    </row>
    <row r="199" spans="1:7" x14ac:dyDescent="0.2">
      <c r="A199" t="s">
        <v>3561</v>
      </c>
      <c r="B199">
        <v>-1000</v>
      </c>
      <c r="C199">
        <v>0</v>
      </c>
      <c r="D199" t="s">
        <v>2573</v>
      </c>
      <c r="E199" t="s">
        <v>4435</v>
      </c>
      <c r="F199" t="s">
        <v>3560</v>
      </c>
      <c r="G199" t="s">
        <v>3559</v>
      </c>
    </row>
    <row r="200" spans="1:7" x14ac:dyDescent="0.2">
      <c r="A200" t="s">
        <v>3558</v>
      </c>
      <c r="B200">
        <v>0</v>
      </c>
      <c r="C200">
        <v>1000</v>
      </c>
      <c r="D200" t="s">
        <v>2144</v>
      </c>
      <c r="E200" t="s">
        <v>4434</v>
      </c>
      <c r="F200" t="s">
        <v>3557</v>
      </c>
      <c r="G200" t="s">
        <v>3556</v>
      </c>
    </row>
    <row r="201" spans="1:7" x14ac:dyDescent="0.2">
      <c r="A201" t="s">
        <v>3555</v>
      </c>
      <c r="B201">
        <v>-1000</v>
      </c>
      <c r="C201">
        <v>1000</v>
      </c>
      <c r="D201" t="s">
        <v>2135</v>
      </c>
      <c r="E201" t="s">
        <v>4433</v>
      </c>
      <c r="F201" t="s">
        <v>3554</v>
      </c>
      <c r="G201" t="s">
        <v>3553</v>
      </c>
    </row>
    <row r="202" spans="1:7" x14ac:dyDescent="0.2">
      <c r="A202" t="s">
        <v>3552</v>
      </c>
      <c r="B202">
        <v>0</v>
      </c>
      <c r="C202">
        <v>1000</v>
      </c>
      <c r="D202" t="s">
        <v>2144</v>
      </c>
      <c r="E202" t="s">
        <v>4432</v>
      </c>
      <c r="F202" t="s">
        <v>3551</v>
      </c>
      <c r="G202" t="s">
        <v>3550</v>
      </c>
    </row>
    <row r="203" spans="1:7" x14ac:dyDescent="0.2">
      <c r="A203" t="s">
        <v>3549</v>
      </c>
      <c r="B203">
        <v>0</v>
      </c>
      <c r="C203">
        <v>1000</v>
      </c>
      <c r="D203" t="s">
        <v>2144</v>
      </c>
      <c r="E203" t="s">
        <v>4148</v>
      </c>
      <c r="F203" t="s">
        <v>3548</v>
      </c>
      <c r="G203" t="s">
        <v>3547</v>
      </c>
    </row>
    <row r="204" spans="1:7" x14ac:dyDescent="0.2">
      <c r="A204" t="s">
        <v>3546</v>
      </c>
      <c r="B204">
        <v>-1000</v>
      </c>
      <c r="C204">
        <v>1000</v>
      </c>
      <c r="D204" t="s">
        <v>2135</v>
      </c>
      <c r="E204" t="s">
        <v>4148</v>
      </c>
      <c r="F204" t="s">
        <v>3545</v>
      </c>
      <c r="G204" t="s">
        <v>3544</v>
      </c>
    </row>
    <row r="205" spans="1:7" x14ac:dyDescent="0.2">
      <c r="A205" t="s">
        <v>3543</v>
      </c>
      <c r="B205">
        <v>-1000</v>
      </c>
      <c r="C205">
        <v>0</v>
      </c>
      <c r="D205" t="s">
        <v>2573</v>
      </c>
      <c r="E205" t="s">
        <v>4148</v>
      </c>
      <c r="F205" t="s">
        <v>3542</v>
      </c>
      <c r="G205" t="s">
        <v>3541</v>
      </c>
    </row>
    <row r="206" spans="1:7" x14ac:dyDescent="0.2">
      <c r="A206" t="s">
        <v>3540</v>
      </c>
      <c r="B206">
        <v>-1000</v>
      </c>
      <c r="C206">
        <v>1000</v>
      </c>
      <c r="D206" t="s">
        <v>2135</v>
      </c>
      <c r="E206" t="s">
        <v>4431</v>
      </c>
      <c r="F206" t="s">
        <v>3539</v>
      </c>
      <c r="G206" t="s">
        <v>3538</v>
      </c>
    </row>
    <row r="207" spans="1:7" x14ac:dyDescent="0.2">
      <c r="A207" t="s">
        <v>3537</v>
      </c>
      <c r="B207">
        <v>-1000</v>
      </c>
      <c r="C207">
        <v>1000</v>
      </c>
      <c r="D207" t="s">
        <v>2135</v>
      </c>
      <c r="E207" t="s">
        <v>4273</v>
      </c>
      <c r="F207" t="s">
        <v>3536</v>
      </c>
      <c r="G207" t="s">
        <v>3535</v>
      </c>
    </row>
    <row r="208" spans="1:7" x14ac:dyDescent="0.2">
      <c r="A208" t="s">
        <v>3534</v>
      </c>
      <c r="B208">
        <v>-1000</v>
      </c>
      <c r="C208">
        <v>1000</v>
      </c>
      <c r="D208" t="s">
        <v>2135</v>
      </c>
      <c r="E208" t="s">
        <v>4430</v>
      </c>
      <c r="F208" t="s">
        <v>3533</v>
      </c>
      <c r="G208" t="s">
        <v>3532</v>
      </c>
    </row>
    <row r="209" spans="1:7" x14ac:dyDescent="0.2">
      <c r="A209" t="s">
        <v>3531</v>
      </c>
      <c r="B209">
        <v>-1000</v>
      </c>
      <c r="C209">
        <v>1000</v>
      </c>
      <c r="D209" t="s">
        <v>2135</v>
      </c>
      <c r="E209" t="s">
        <v>4410</v>
      </c>
      <c r="F209" t="s">
        <v>3530</v>
      </c>
      <c r="G209" t="s">
        <v>3529</v>
      </c>
    </row>
    <row r="210" spans="1:7" x14ac:dyDescent="0.2">
      <c r="A210" t="s">
        <v>3528</v>
      </c>
      <c r="B210">
        <v>-1000</v>
      </c>
      <c r="C210">
        <v>1000</v>
      </c>
      <c r="D210" t="s">
        <v>2135</v>
      </c>
      <c r="E210" t="s">
        <v>4429</v>
      </c>
      <c r="F210" t="s">
        <v>3527</v>
      </c>
      <c r="G210" t="s">
        <v>3526</v>
      </c>
    </row>
    <row r="211" spans="1:7" x14ac:dyDescent="0.2">
      <c r="A211" t="s">
        <v>3525</v>
      </c>
      <c r="B211">
        <v>-1000</v>
      </c>
      <c r="C211">
        <v>1000</v>
      </c>
      <c r="D211" t="s">
        <v>2135</v>
      </c>
      <c r="E211" t="s">
        <v>4428</v>
      </c>
      <c r="F211" t="s">
        <v>3524</v>
      </c>
      <c r="G211" t="s">
        <v>3523</v>
      </c>
    </row>
    <row r="212" spans="1:7" x14ac:dyDescent="0.2">
      <c r="A212" t="s">
        <v>3522</v>
      </c>
      <c r="B212">
        <v>-1000</v>
      </c>
      <c r="C212">
        <v>1000</v>
      </c>
      <c r="D212" t="s">
        <v>2135</v>
      </c>
      <c r="E212" t="s">
        <v>4427</v>
      </c>
      <c r="F212" t="s">
        <v>3521</v>
      </c>
      <c r="G212" t="s">
        <v>3520</v>
      </c>
    </row>
    <row r="213" spans="1:7" x14ac:dyDescent="0.2">
      <c r="A213" t="s">
        <v>3519</v>
      </c>
      <c r="B213">
        <v>-1000</v>
      </c>
      <c r="C213">
        <v>1000</v>
      </c>
      <c r="D213" t="s">
        <v>2135</v>
      </c>
      <c r="E213" t="s">
        <v>4426</v>
      </c>
      <c r="F213" t="s">
        <v>3518</v>
      </c>
      <c r="G213" t="s">
        <v>3517</v>
      </c>
    </row>
    <row r="214" spans="1:7" x14ac:dyDescent="0.2">
      <c r="A214" t="s">
        <v>3516</v>
      </c>
      <c r="B214">
        <v>-1000</v>
      </c>
      <c r="C214">
        <v>1000</v>
      </c>
      <c r="D214" t="s">
        <v>2135</v>
      </c>
      <c r="E214" t="s">
        <v>4425</v>
      </c>
      <c r="F214" t="s">
        <v>3515</v>
      </c>
      <c r="G214" t="s">
        <v>3514</v>
      </c>
    </row>
    <row r="215" spans="1:7" x14ac:dyDescent="0.2">
      <c r="A215" t="s">
        <v>3513</v>
      </c>
      <c r="B215">
        <v>-1000</v>
      </c>
      <c r="C215">
        <v>1000</v>
      </c>
      <c r="D215" t="s">
        <v>2135</v>
      </c>
      <c r="E215" t="s">
        <v>4424</v>
      </c>
      <c r="F215" t="s">
        <v>3512</v>
      </c>
      <c r="G215" t="s">
        <v>3511</v>
      </c>
    </row>
    <row r="216" spans="1:7" x14ac:dyDescent="0.2">
      <c r="A216" t="s">
        <v>3510</v>
      </c>
      <c r="B216">
        <v>-1000</v>
      </c>
      <c r="C216">
        <v>1000</v>
      </c>
      <c r="D216" t="s">
        <v>2135</v>
      </c>
      <c r="E216" t="s">
        <v>4423</v>
      </c>
      <c r="F216" t="s">
        <v>3509</v>
      </c>
      <c r="G216" t="s">
        <v>3508</v>
      </c>
    </row>
    <row r="217" spans="1:7" x14ac:dyDescent="0.2">
      <c r="A217" t="s">
        <v>3507</v>
      </c>
      <c r="B217">
        <v>-1000</v>
      </c>
      <c r="C217">
        <v>1000</v>
      </c>
      <c r="D217" t="s">
        <v>2135</v>
      </c>
      <c r="E217" t="s">
        <v>4422</v>
      </c>
      <c r="F217" t="s">
        <v>3506</v>
      </c>
      <c r="G217" t="s">
        <v>3505</v>
      </c>
    </row>
    <row r="218" spans="1:7" x14ac:dyDescent="0.2">
      <c r="A218" t="s">
        <v>3504</v>
      </c>
      <c r="B218">
        <v>-1000</v>
      </c>
      <c r="C218">
        <v>1000</v>
      </c>
      <c r="D218" t="s">
        <v>2135</v>
      </c>
      <c r="E218" t="s">
        <v>4421</v>
      </c>
      <c r="F218" t="s">
        <v>3503</v>
      </c>
      <c r="G218" t="s">
        <v>3502</v>
      </c>
    </row>
    <row r="219" spans="1:7" x14ac:dyDescent="0.2">
      <c r="A219" t="s">
        <v>3501</v>
      </c>
      <c r="B219">
        <v>0</v>
      </c>
      <c r="C219">
        <v>1000</v>
      </c>
      <c r="D219" t="s">
        <v>2144</v>
      </c>
      <c r="E219" t="s">
        <v>4420</v>
      </c>
      <c r="F219" t="s">
        <v>3500</v>
      </c>
      <c r="G219" t="s">
        <v>3499</v>
      </c>
    </row>
    <row r="220" spans="1:7" x14ac:dyDescent="0.2">
      <c r="A220" t="s">
        <v>3498</v>
      </c>
      <c r="B220">
        <v>-1000</v>
      </c>
      <c r="C220">
        <v>1000</v>
      </c>
      <c r="D220" t="s">
        <v>2135</v>
      </c>
      <c r="E220" t="s">
        <v>4419</v>
      </c>
      <c r="F220" t="s">
        <v>3497</v>
      </c>
      <c r="G220" t="s">
        <v>3496</v>
      </c>
    </row>
    <row r="221" spans="1:7" x14ac:dyDescent="0.2">
      <c r="A221" t="s">
        <v>3495</v>
      </c>
      <c r="B221">
        <v>-1000</v>
      </c>
      <c r="C221">
        <v>1000</v>
      </c>
      <c r="D221" t="s">
        <v>2135</v>
      </c>
      <c r="E221" t="s">
        <v>4418</v>
      </c>
      <c r="F221" t="s">
        <v>3494</v>
      </c>
      <c r="G221" t="s">
        <v>3493</v>
      </c>
    </row>
    <row r="222" spans="1:7" x14ac:dyDescent="0.2">
      <c r="A222" t="s">
        <v>3492</v>
      </c>
      <c r="B222">
        <v>-1000</v>
      </c>
      <c r="C222">
        <v>1000</v>
      </c>
      <c r="D222" t="s">
        <v>2135</v>
      </c>
      <c r="E222" t="s">
        <v>4148</v>
      </c>
      <c r="F222" t="s">
        <v>3491</v>
      </c>
      <c r="G222" t="s">
        <v>3490</v>
      </c>
    </row>
    <row r="223" spans="1:7" x14ac:dyDescent="0.2">
      <c r="A223" t="s">
        <v>3489</v>
      </c>
      <c r="B223">
        <v>0</v>
      </c>
      <c r="C223">
        <v>1000</v>
      </c>
      <c r="D223" t="s">
        <v>2144</v>
      </c>
      <c r="E223" t="s">
        <v>4417</v>
      </c>
      <c r="F223" t="s">
        <v>3488</v>
      </c>
      <c r="G223" t="s">
        <v>3487</v>
      </c>
    </row>
    <row r="224" spans="1:7" x14ac:dyDescent="0.2">
      <c r="A224" t="s">
        <v>3486</v>
      </c>
      <c r="B224">
        <v>-1000</v>
      </c>
      <c r="C224">
        <v>1000</v>
      </c>
      <c r="D224" t="s">
        <v>2135</v>
      </c>
      <c r="E224" t="s">
        <v>4416</v>
      </c>
      <c r="F224" t="s">
        <v>3485</v>
      </c>
      <c r="G224" t="s">
        <v>3484</v>
      </c>
    </row>
    <row r="225" spans="1:7" x14ac:dyDescent="0.2">
      <c r="A225" t="s">
        <v>3483</v>
      </c>
      <c r="B225">
        <v>-1000</v>
      </c>
      <c r="C225">
        <v>1000</v>
      </c>
      <c r="D225" t="s">
        <v>2135</v>
      </c>
      <c r="E225" t="s">
        <v>4274</v>
      </c>
      <c r="F225" t="s">
        <v>3482</v>
      </c>
      <c r="G225" t="s">
        <v>3481</v>
      </c>
    </row>
    <row r="226" spans="1:7" x14ac:dyDescent="0.2">
      <c r="A226" t="s">
        <v>3480</v>
      </c>
      <c r="B226">
        <v>-1000</v>
      </c>
      <c r="C226">
        <v>1000</v>
      </c>
      <c r="D226" t="s">
        <v>2135</v>
      </c>
      <c r="E226" t="s">
        <v>4415</v>
      </c>
      <c r="F226" t="s">
        <v>3479</v>
      </c>
      <c r="G226" t="s">
        <v>3478</v>
      </c>
    </row>
    <row r="227" spans="1:7" x14ac:dyDescent="0.2">
      <c r="A227" t="s">
        <v>3477</v>
      </c>
      <c r="B227">
        <v>0</v>
      </c>
      <c r="C227">
        <v>1000</v>
      </c>
      <c r="D227" t="s">
        <v>2144</v>
      </c>
      <c r="E227" t="s">
        <v>4414</v>
      </c>
      <c r="F227" t="s">
        <v>3476</v>
      </c>
      <c r="G227" t="s">
        <v>3475</v>
      </c>
    </row>
    <row r="228" spans="1:7" x14ac:dyDescent="0.2">
      <c r="A228" t="s">
        <v>3474</v>
      </c>
      <c r="B228">
        <v>-1000</v>
      </c>
      <c r="C228">
        <v>1000</v>
      </c>
      <c r="D228" t="s">
        <v>2135</v>
      </c>
      <c r="E228" t="s">
        <v>4413</v>
      </c>
      <c r="F228" t="s">
        <v>3473</v>
      </c>
      <c r="G228" t="s">
        <v>3472</v>
      </c>
    </row>
    <row r="229" spans="1:7" x14ac:dyDescent="0.2">
      <c r="A229" t="s">
        <v>3471</v>
      </c>
      <c r="B229">
        <v>0</v>
      </c>
      <c r="C229">
        <v>1000</v>
      </c>
      <c r="D229" t="s">
        <v>2144</v>
      </c>
      <c r="E229" t="s">
        <v>4412</v>
      </c>
      <c r="F229" t="s">
        <v>3470</v>
      </c>
      <c r="G229" t="s">
        <v>3469</v>
      </c>
    </row>
    <row r="230" spans="1:7" x14ac:dyDescent="0.2">
      <c r="A230" t="s">
        <v>3468</v>
      </c>
      <c r="B230">
        <v>-1000</v>
      </c>
      <c r="C230">
        <v>1000</v>
      </c>
      <c r="D230" t="s">
        <v>2135</v>
      </c>
      <c r="E230" t="s">
        <v>4411</v>
      </c>
      <c r="F230" t="s">
        <v>3467</v>
      </c>
      <c r="G230" t="s">
        <v>3466</v>
      </c>
    </row>
    <row r="231" spans="1:7" x14ac:dyDescent="0.2">
      <c r="A231" t="s">
        <v>3465</v>
      </c>
      <c r="B231">
        <v>-1000</v>
      </c>
      <c r="C231">
        <v>1000</v>
      </c>
      <c r="D231" t="s">
        <v>2135</v>
      </c>
      <c r="E231" t="s">
        <v>4410</v>
      </c>
      <c r="F231" t="s">
        <v>3464</v>
      </c>
      <c r="G231" t="s">
        <v>3463</v>
      </c>
    </row>
    <row r="232" spans="1:7" x14ac:dyDescent="0.2">
      <c r="A232" t="s">
        <v>3462</v>
      </c>
      <c r="B232">
        <v>-1000</v>
      </c>
      <c r="C232">
        <v>1000</v>
      </c>
      <c r="D232" t="s">
        <v>2135</v>
      </c>
      <c r="E232" t="s">
        <v>4409</v>
      </c>
      <c r="F232" t="s">
        <v>3461</v>
      </c>
      <c r="G232" t="s">
        <v>3460</v>
      </c>
    </row>
    <row r="233" spans="1:7" x14ac:dyDescent="0.2">
      <c r="A233" t="s">
        <v>3459</v>
      </c>
      <c r="B233">
        <v>-1000</v>
      </c>
      <c r="C233">
        <v>1000</v>
      </c>
      <c r="D233" t="s">
        <v>2135</v>
      </c>
      <c r="E233" t="s">
        <v>4148</v>
      </c>
      <c r="F233" t="s">
        <v>3458</v>
      </c>
      <c r="G233" t="s">
        <v>3457</v>
      </c>
    </row>
    <row r="234" spans="1:7" x14ac:dyDescent="0.2">
      <c r="A234" t="s">
        <v>3456</v>
      </c>
      <c r="B234">
        <v>-1000</v>
      </c>
      <c r="C234">
        <v>1000</v>
      </c>
      <c r="D234" t="s">
        <v>2135</v>
      </c>
      <c r="E234" t="s">
        <v>4408</v>
      </c>
      <c r="F234" t="s">
        <v>3455</v>
      </c>
      <c r="G234" t="s">
        <v>3454</v>
      </c>
    </row>
    <row r="235" spans="1:7" x14ac:dyDescent="0.2">
      <c r="A235" t="s">
        <v>3453</v>
      </c>
      <c r="B235">
        <v>0</v>
      </c>
      <c r="C235">
        <v>1000</v>
      </c>
      <c r="D235" t="s">
        <v>2144</v>
      </c>
      <c r="E235" t="s">
        <v>4407</v>
      </c>
      <c r="F235" t="s">
        <v>3452</v>
      </c>
      <c r="G235" t="s">
        <v>3451</v>
      </c>
    </row>
    <row r="236" spans="1:7" x14ac:dyDescent="0.2">
      <c r="A236" t="s">
        <v>3450</v>
      </c>
      <c r="B236">
        <v>-1000</v>
      </c>
      <c r="C236">
        <v>1000</v>
      </c>
      <c r="D236" t="s">
        <v>2135</v>
      </c>
      <c r="E236" t="s">
        <v>4406</v>
      </c>
      <c r="F236" t="s">
        <v>3449</v>
      </c>
      <c r="G236" t="s">
        <v>3448</v>
      </c>
    </row>
    <row r="237" spans="1:7" x14ac:dyDescent="0.2">
      <c r="A237" t="s">
        <v>3447</v>
      </c>
      <c r="B237">
        <v>-1000</v>
      </c>
      <c r="C237">
        <v>1000</v>
      </c>
      <c r="D237" t="s">
        <v>2135</v>
      </c>
      <c r="E237" t="s">
        <v>4148</v>
      </c>
      <c r="F237" t="s">
        <v>3446</v>
      </c>
      <c r="G237" t="s">
        <v>3445</v>
      </c>
    </row>
    <row r="238" spans="1:7" x14ac:dyDescent="0.2">
      <c r="A238" t="s">
        <v>3444</v>
      </c>
      <c r="B238">
        <v>-1000</v>
      </c>
      <c r="C238">
        <v>1000</v>
      </c>
      <c r="D238" t="s">
        <v>2135</v>
      </c>
      <c r="E238" t="s">
        <v>4405</v>
      </c>
      <c r="F238" t="s">
        <v>3443</v>
      </c>
      <c r="G238" t="s">
        <v>3442</v>
      </c>
    </row>
    <row r="239" spans="1:7" x14ac:dyDescent="0.2">
      <c r="A239" t="s">
        <v>3441</v>
      </c>
      <c r="B239">
        <v>-1000</v>
      </c>
      <c r="C239">
        <v>1000</v>
      </c>
      <c r="D239" t="s">
        <v>2135</v>
      </c>
      <c r="E239" t="s">
        <v>4404</v>
      </c>
      <c r="F239" t="s">
        <v>3440</v>
      </c>
      <c r="G239" t="s">
        <v>3439</v>
      </c>
    </row>
    <row r="240" spans="1:7" x14ac:dyDescent="0.2">
      <c r="A240" t="s">
        <v>3438</v>
      </c>
      <c r="B240">
        <v>-1000</v>
      </c>
      <c r="C240">
        <v>1000</v>
      </c>
      <c r="D240" t="s">
        <v>2135</v>
      </c>
      <c r="E240" t="s">
        <v>4403</v>
      </c>
      <c r="F240" t="s">
        <v>3437</v>
      </c>
      <c r="G240" t="s">
        <v>3436</v>
      </c>
    </row>
    <row r="241" spans="1:7" x14ac:dyDescent="0.2">
      <c r="A241" t="s">
        <v>3435</v>
      </c>
      <c r="B241">
        <v>-1000</v>
      </c>
      <c r="C241">
        <v>1000</v>
      </c>
      <c r="D241" t="s">
        <v>2135</v>
      </c>
      <c r="E241" t="s">
        <v>4383</v>
      </c>
      <c r="F241" t="s">
        <v>3434</v>
      </c>
      <c r="G241" t="s">
        <v>3433</v>
      </c>
    </row>
    <row r="242" spans="1:7" x14ac:dyDescent="0.2">
      <c r="A242" t="s">
        <v>3432</v>
      </c>
      <c r="B242">
        <v>-1000</v>
      </c>
      <c r="C242">
        <v>0</v>
      </c>
      <c r="D242" t="s">
        <v>2573</v>
      </c>
      <c r="E242" t="s">
        <v>4402</v>
      </c>
      <c r="F242" t="s">
        <v>3431</v>
      </c>
      <c r="G242" t="s">
        <v>3430</v>
      </c>
    </row>
    <row r="243" spans="1:7" x14ac:dyDescent="0.2">
      <c r="A243" t="s">
        <v>3429</v>
      </c>
      <c r="B243">
        <v>-1000</v>
      </c>
      <c r="C243">
        <v>1000</v>
      </c>
      <c r="D243" t="s">
        <v>2135</v>
      </c>
      <c r="E243" t="s">
        <v>4401</v>
      </c>
      <c r="F243" t="s">
        <v>3428</v>
      </c>
      <c r="G243" t="s">
        <v>3427</v>
      </c>
    </row>
    <row r="244" spans="1:7" x14ac:dyDescent="0.2">
      <c r="A244" t="s">
        <v>3426</v>
      </c>
      <c r="B244">
        <v>-1000</v>
      </c>
      <c r="C244">
        <v>1000</v>
      </c>
      <c r="D244" t="s">
        <v>2135</v>
      </c>
      <c r="E244" t="s">
        <v>4400</v>
      </c>
      <c r="F244" t="s">
        <v>3425</v>
      </c>
      <c r="G244" t="s">
        <v>3424</v>
      </c>
    </row>
    <row r="245" spans="1:7" x14ac:dyDescent="0.2">
      <c r="A245" t="s">
        <v>3423</v>
      </c>
      <c r="B245">
        <v>0</v>
      </c>
      <c r="C245">
        <v>1000</v>
      </c>
      <c r="D245" t="s">
        <v>2144</v>
      </c>
      <c r="E245" t="s">
        <v>4399</v>
      </c>
      <c r="F245" t="s">
        <v>3422</v>
      </c>
      <c r="G245" t="s">
        <v>3421</v>
      </c>
    </row>
    <row r="246" spans="1:7" x14ac:dyDescent="0.2">
      <c r="A246" t="s">
        <v>3420</v>
      </c>
      <c r="B246">
        <v>-1000</v>
      </c>
      <c r="C246">
        <v>1000</v>
      </c>
      <c r="D246" t="s">
        <v>2135</v>
      </c>
      <c r="E246" t="s">
        <v>4398</v>
      </c>
      <c r="F246" t="s">
        <v>3419</v>
      </c>
      <c r="G246" t="s">
        <v>3418</v>
      </c>
    </row>
    <row r="247" spans="1:7" x14ac:dyDescent="0.2">
      <c r="A247" t="s">
        <v>3417</v>
      </c>
      <c r="B247">
        <v>0</v>
      </c>
      <c r="C247">
        <v>1000</v>
      </c>
      <c r="D247" t="s">
        <v>2144</v>
      </c>
      <c r="E247" t="s">
        <v>4397</v>
      </c>
      <c r="F247" t="s">
        <v>3416</v>
      </c>
      <c r="G247" t="s">
        <v>3415</v>
      </c>
    </row>
    <row r="248" spans="1:7" x14ac:dyDescent="0.2">
      <c r="A248" t="s">
        <v>3414</v>
      </c>
      <c r="B248">
        <v>-1000</v>
      </c>
      <c r="C248">
        <v>1000</v>
      </c>
      <c r="D248" t="s">
        <v>2135</v>
      </c>
      <c r="E248" t="s">
        <v>4396</v>
      </c>
      <c r="F248" t="s">
        <v>3413</v>
      </c>
      <c r="G248" t="s">
        <v>3412</v>
      </c>
    </row>
    <row r="249" spans="1:7" x14ac:dyDescent="0.2">
      <c r="A249" t="s">
        <v>3411</v>
      </c>
      <c r="B249">
        <v>-1000</v>
      </c>
      <c r="C249">
        <v>1000</v>
      </c>
      <c r="D249" t="s">
        <v>2135</v>
      </c>
      <c r="E249" t="s">
        <v>4395</v>
      </c>
      <c r="F249" t="s">
        <v>3410</v>
      </c>
      <c r="G249" t="s">
        <v>3409</v>
      </c>
    </row>
    <row r="250" spans="1:7" x14ac:dyDescent="0.2">
      <c r="A250" t="s">
        <v>3408</v>
      </c>
      <c r="B250">
        <v>-1000</v>
      </c>
      <c r="C250">
        <v>1000</v>
      </c>
      <c r="D250" t="s">
        <v>2135</v>
      </c>
      <c r="E250" t="s">
        <v>4394</v>
      </c>
      <c r="F250" t="s">
        <v>3407</v>
      </c>
      <c r="G250" t="s">
        <v>3406</v>
      </c>
    </row>
    <row r="251" spans="1:7" x14ac:dyDescent="0.2">
      <c r="A251" t="s">
        <v>3405</v>
      </c>
      <c r="B251">
        <v>-1000</v>
      </c>
      <c r="C251">
        <v>1000</v>
      </c>
      <c r="D251" t="s">
        <v>2135</v>
      </c>
      <c r="E251" t="s">
        <v>4383</v>
      </c>
      <c r="F251" t="s">
        <v>3404</v>
      </c>
      <c r="G251" t="s">
        <v>3403</v>
      </c>
    </row>
    <row r="252" spans="1:7" x14ac:dyDescent="0.2">
      <c r="A252" t="s">
        <v>3402</v>
      </c>
      <c r="B252">
        <v>-1000</v>
      </c>
      <c r="C252">
        <v>1000</v>
      </c>
      <c r="D252" t="s">
        <v>2135</v>
      </c>
      <c r="E252" t="s">
        <v>4393</v>
      </c>
      <c r="F252" t="s">
        <v>3401</v>
      </c>
      <c r="G252" t="s">
        <v>3400</v>
      </c>
    </row>
    <row r="253" spans="1:7" x14ac:dyDescent="0.2">
      <c r="A253" t="s">
        <v>3399</v>
      </c>
      <c r="B253">
        <v>0</v>
      </c>
      <c r="C253">
        <v>1000</v>
      </c>
      <c r="D253" t="s">
        <v>2144</v>
      </c>
      <c r="E253" t="s">
        <v>4295</v>
      </c>
      <c r="F253" t="s">
        <v>3398</v>
      </c>
      <c r="G253" t="s">
        <v>3397</v>
      </c>
    </row>
    <row r="254" spans="1:7" x14ac:dyDescent="0.2">
      <c r="A254" t="s">
        <v>3396</v>
      </c>
      <c r="B254">
        <v>-1000</v>
      </c>
      <c r="C254">
        <v>1000</v>
      </c>
      <c r="D254" t="s">
        <v>2135</v>
      </c>
      <c r="E254" t="s">
        <v>4392</v>
      </c>
      <c r="F254" t="s">
        <v>3395</v>
      </c>
      <c r="G254" t="s">
        <v>3394</v>
      </c>
    </row>
    <row r="255" spans="1:7" x14ac:dyDescent="0.2">
      <c r="A255" t="s">
        <v>3393</v>
      </c>
      <c r="B255">
        <v>-1000</v>
      </c>
      <c r="C255">
        <v>1000</v>
      </c>
      <c r="D255" t="s">
        <v>2135</v>
      </c>
      <c r="E255" t="s">
        <v>4148</v>
      </c>
      <c r="F255" t="s">
        <v>3392</v>
      </c>
      <c r="G255" t="s">
        <v>3391</v>
      </c>
    </row>
    <row r="256" spans="1:7" x14ac:dyDescent="0.2">
      <c r="A256" t="s">
        <v>3390</v>
      </c>
      <c r="B256">
        <v>-1000</v>
      </c>
      <c r="C256">
        <v>1000</v>
      </c>
      <c r="D256" t="s">
        <v>2135</v>
      </c>
      <c r="E256" t="s">
        <v>4391</v>
      </c>
      <c r="F256" t="s">
        <v>3389</v>
      </c>
      <c r="G256" t="s">
        <v>3388</v>
      </c>
    </row>
    <row r="257" spans="1:7" x14ac:dyDescent="0.2">
      <c r="A257" t="s">
        <v>3387</v>
      </c>
      <c r="B257">
        <v>0</v>
      </c>
      <c r="C257">
        <v>1000</v>
      </c>
      <c r="D257" t="s">
        <v>2144</v>
      </c>
      <c r="E257" t="s">
        <v>4390</v>
      </c>
      <c r="F257" t="s">
        <v>3386</v>
      </c>
      <c r="G257" t="s">
        <v>3385</v>
      </c>
    </row>
    <row r="258" spans="1:7" x14ac:dyDescent="0.2">
      <c r="A258" t="s">
        <v>3384</v>
      </c>
      <c r="B258">
        <v>-1000</v>
      </c>
      <c r="C258">
        <v>1000</v>
      </c>
      <c r="D258" t="s">
        <v>2135</v>
      </c>
      <c r="E258" t="s">
        <v>4389</v>
      </c>
      <c r="F258" t="s">
        <v>3383</v>
      </c>
      <c r="G258" t="s">
        <v>3382</v>
      </c>
    </row>
    <row r="259" spans="1:7" x14ac:dyDescent="0.2">
      <c r="A259" t="s">
        <v>3381</v>
      </c>
      <c r="B259">
        <v>-1000</v>
      </c>
      <c r="C259">
        <v>1000</v>
      </c>
      <c r="D259" t="s">
        <v>2135</v>
      </c>
      <c r="E259" t="s">
        <v>4388</v>
      </c>
      <c r="F259" t="s">
        <v>3380</v>
      </c>
      <c r="G259" t="s">
        <v>3379</v>
      </c>
    </row>
    <row r="260" spans="1:7" x14ac:dyDescent="0.2">
      <c r="A260" t="s">
        <v>3378</v>
      </c>
      <c r="B260">
        <v>-1000</v>
      </c>
      <c r="C260">
        <v>1000</v>
      </c>
      <c r="D260" t="s">
        <v>2135</v>
      </c>
      <c r="E260" t="s">
        <v>4387</v>
      </c>
      <c r="F260" t="s">
        <v>3377</v>
      </c>
      <c r="G260" t="s">
        <v>3376</v>
      </c>
    </row>
    <row r="261" spans="1:7" x14ac:dyDescent="0.2">
      <c r="A261" t="s">
        <v>3375</v>
      </c>
      <c r="B261">
        <v>-1000</v>
      </c>
      <c r="C261">
        <v>1000</v>
      </c>
      <c r="D261" t="s">
        <v>2135</v>
      </c>
      <c r="E261" t="s">
        <v>4386</v>
      </c>
      <c r="F261" t="s">
        <v>3374</v>
      </c>
      <c r="G261" t="s">
        <v>3373</v>
      </c>
    </row>
    <row r="262" spans="1:7" x14ac:dyDescent="0.2">
      <c r="A262" t="s">
        <v>3372</v>
      </c>
      <c r="B262">
        <v>-1000</v>
      </c>
      <c r="C262">
        <v>1000</v>
      </c>
      <c r="D262" t="s">
        <v>2135</v>
      </c>
      <c r="E262" t="s">
        <v>4385</v>
      </c>
      <c r="F262" t="s">
        <v>3371</v>
      </c>
      <c r="G262" t="s">
        <v>3370</v>
      </c>
    </row>
    <row r="263" spans="1:7" x14ac:dyDescent="0.2">
      <c r="A263" t="s">
        <v>3369</v>
      </c>
      <c r="B263">
        <v>0</v>
      </c>
      <c r="C263">
        <v>1000</v>
      </c>
      <c r="D263" t="s">
        <v>2144</v>
      </c>
      <c r="E263" t="s">
        <v>4148</v>
      </c>
      <c r="F263" t="s">
        <v>3368</v>
      </c>
      <c r="G263" t="s">
        <v>3367</v>
      </c>
    </row>
    <row r="264" spans="1:7" x14ac:dyDescent="0.2">
      <c r="A264" t="s">
        <v>3366</v>
      </c>
      <c r="B264">
        <v>-1000</v>
      </c>
      <c r="C264">
        <v>1000</v>
      </c>
      <c r="D264" t="s">
        <v>2135</v>
      </c>
      <c r="E264" t="s">
        <v>4383</v>
      </c>
      <c r="F264" t="s">
        <v>3365</v>
      </c>
      <c r="G264" t="s">
        <v>3364</v>
      </c>
    </row>
    <row r="265" spans="1:7" x14ac:dyDescent="0.2">
      <c r="A265" t="s">
        <v>3363</v>
      </c>
      <c r="B265">
        <v>-1000</v>
      </c>
      <c r="C265">
        <v>1000</v>
      </c>
      <c r="D265" t="s">
        <v>2135</v>
      </c>
      <c r="E265" t="s">
        <v>4384</v>
      </c>
      <c r="F265" t="s">
        <v>3362</v>
      </c>
      <c r="G265" t="s">
        <v>3361</v>
      </c>
    </row>
    <row r="266" spans="1:7" x14ac:dyDescent="0.2">
      <c r="A266" t="s">
        <v>3360</v>
      </c>
      <c r="B266">
        <v>-1000</v>
      </c>
      <c r="C266">
        <v>1000</v>
      </c>
      <c r="D266" t="s">
        <v>2135</v>
      </c>
      <c r="E266" t="s">
        <v>4383</v>
      </c>
      <c r="F266" t="s">
        <v>3359</v>
      </c>
      <c r="G266" t="s">
        <v>3358</v>
      </c>
    </row>
    <row r="267" spans="1:7" x14ac:dyDescent="0.2">
      <c r="A267" t="s">
        <v>3357</v>
      </c>
      <c r="B267">
        <v>-1000</v>
      </c>
      <c r="C267">
        <v>1000</v>
      </c>
      <c r="D267" t="s">
        <v>2135</v>
      </c>
      <c r="E267" t="s">
        <v>4382</v>
      </c>
      <c r="F267" t="s">
        <v>3356</v>
      </c>
      <c r="G267" t="s">
        <v>3355</v>
      </c>
    </row>
    <row r="268" spans="1:7" x14ac:dyDescent="0.2">
      <c r="A268" t="s">
        <v>3354</v>
      </c>
      <c r="B268">
        <v>0</v>
      </c>
      <c r="C268">
        <v>1000</v>
      </c>
      <c r="D268" t="s">
        <v>2144</v>
      </c>
      <c r="E268" t="s">
        <v>4381</v>
      </c>
      <c r="F268" t="s">
        <v>3353</v>
      </c>
      <c r="G268" t="s">
        <v>3352</v>
      </c>
    </row>
    <row r="269" spans="1:7" x14ac:dyDescent="0.2">
      <c r="A269" t="s">
        <v>3351</v>
      </c>
      <c r="B269">
        <v>-1000</v>
      </c>
      <c r="C269">
        <v>1000</v>
      </c>
      <c r="D269" t="s">
        <v>2135</v>
      </c>
      <c r="E269" t="s">
        <v>4380</v>
      </c>
      <c r="F269" t="s">
        <v>3350</v>
      </c>
      <c r="G269" t="s">
        <v>3349</v>
      </c>
    </row>
    <row r="270" spans="1:7" x14ac:dyDescent="0.2">
      <c r="A270" t="s">
        <v>3348</v>
      </c>
      <c r="B270">
        <v>-1000</v>
      </c>
      <c r="C270">
        <v>1000</v>
      </c>
      <c r="D270" t="s">
        <v>2135</v>
      </c>
      <c r="E270" t="s">
        <v>4379</v>
      </c>
      <c r="F270" t="s">
        <v>3347</v>
      </c>
      <c r="G270" t="s">
        <v>3346</v>
      </c>
    </row>
    <row r="271" spans="1:7" x14ac:dyDescent="0.2">
      <c r="A271" t="s">
        <v>3345</v>
      </c>
      <c r="B271">
        <v>0</v>
      </c>
      <c r="C271">
        <v>1000</v>
      </c>
      <c r="D271" t="s">
        <v>2144</v>
      </c>
      <c r="E271" t="s">
        <v>4378</v>
      </c>
      <c r="F271" t="s">
        <v>3344</v>
      </c>
      <c r="G271" t="s">
        <v>3343</v>
      </c>
    </row>
    <row r="272" spans="1:7" x14ac:dyDescent="0.2">
      <c r="A272" t="s">
        <v>3342</v>
      </c>
      <c r="B272">
        <v>-1000</v>
      </c>
      <c r="C272">
        <v>1000</v>
      </c>
      <c r="D272" t="s">
        <v>2135</v>
      </c>
      <c r="E272" t="s">
        <v>4148</v>
      </c>
      <c r="F272" t="s">
        <v>3341</v>
      </c>
      <c r="G272" t="s">
        <v>3340</v>
      </c>
    </row>
    <row r="273" spans="1:7" x14ac:dyDescent="0.2">
      <c r="A273" t="s">
        <v>3339</v>
      </c>
      <c r="B273">
        <v>-1000</v>
      </c>
      <c r="C273">
        <v>1000</v>
      </c>
      <c r="D273" t="s">
        <v>2135</v>
      </c>
      <c r="E273" t="s">
        <v>4377</v>
      </c>
      <c r="F273" t="s">
        <v>3338</v>
      </c>
      <c r="G273" t="s">
        <v>3337</v>
      </c>
    </row>
    <row r="274" spans="1:7" x14ac:dyDescent="0.2">
      <c r="A274" t="s">
        <v>3336</v>
      </c>
      <c r="B274">
        <v>-1000</v>
      </c>
      <c r="C274">
        <v>1000</v>
      </c>
      <c r="D274" t="s">
        <v>2135</v>
      </c>
      <c r="E274" t="s">
        <v>4376</v>
      </c>
      <c r="F274" t="s">
        <v>3335</v>
      </c>
      <c r="G274" t="s">
        <v>3334</v>
      </c>
    </row>
    <row r="275" spans="1:7" x14ac:dyDescent="0.2">
      <c r="A275" t="s">
        <v>3333</v>
      </c>
      <c r="B275">
        <v>-1000</v>
      </c>
      <c r="C275">
        <v>1000</v>
      </c>
      <c r="D275" t="s">
        <v>2135</v>
      </c>
      <c r="E275" t="s">
        <v>4375</v>
      </c>
      <c r="F275" t="s">
        <v>3332</v>
      </c>
      <c r="G275" t="s">
        <v>3331</v>
      </c>
    </row>
    <row r="276" spans="1:7" x14ac:dyDescent="0.2">
      <c r="A276" t="s">
        <v>3330</v>
      </c>
      <c r="B276">
        <v>0</v>
      </c>
      <c r="C276">
        <v>1000</v>
      </c>
      <c r="D276" t="s">
        <v>2144</v>
      </c>
      <c r="E276" t="s">
        <v>4148</v>
      </c>
      <c r="F276" t="s">
        <v>3329</v>
      </c>
      <c r="G276" t="s">
        <v>3328</v>
      </c>
    </row>
    <row r="277" spans="1:7" x14ac:dyDescent="0.2">
      <c r="A277" t="s">
        <v>3327</v>
      </c>
      <c r="B277">
        <v>0</v>
      </c>
      <c r="C277">
        <v>1000</v>
      </c>
      <c r="D277" t="s">
        <v>2144</v>
      </c>
      <c r="E277" t="s">
        <v>4374</v>
      </c>
      <c r="F277" t="s">
        <v>3326</v>
      </c>
      <c r="G277" t="s">
        <v>3325</v>
      </c>
    </row>
    <row r="278" spans="1:7" x14ac:dyDescent="0.2">
      <c r="A278" t="s">
        <v>3324</v>
      </c>
      <c r="B278">
        <v>-1000</v>
      </c>
      <c r="C278">
        <v>1000</v>
      </c>
      <c r="D278" t="s">
        <v>2135</v>
      </c>
      <c r="E278" t="s">
        <v>4373</v>
      </c>
      <c r="F278" t="s">
        <v>3323</v>
      </c>
      <c r="G278" t="s">
        <v>3322</v>
      </c>
    </row>
    <row r="279" spans="1:7" x14ac:dyDescent="0.2">
      <c r="A279" t="s">
        <v>3321</v>
      </c>
      <c r="B279">
        <v>-1000</v>
      </c>
      <c r="C279">
        <v>1000</v>
      </c>
      <c r="D279" t="s">
        <v>2135</v>
      </c>
      <c r="E279" t="s">
        <v>4372</v>
      </c>
      <c r="F279" t="s">
        <v>3320</v>
      </c>
      <c r="G279" t="s">
        <v>3319</v>
      </c>
    </row>
    <row r="280" spans="1:7" x14ac:dyDescent="0.2">
      <c r="A280" t="s">
        <v>3318</v>
      </c>
      <c r="B280">
        <v>-1000</v>
      </c>
      <c r="C280">
        <v>1000</v>
      </c>
      <c r="D280" t="s">
        <v>2135</v>
      </c>
      <c r="E280" t="s">
        <v>4371</v>
      </c>
      <c r="F280" t="s">
        <v>3317</v>
      </c>
      <c r="G280" t="s">
        <v>3316</v>
      </c>
    </row>
    <row r="281" spans="1:7" x14ac:dyDescent="0.2">
      <c r="A281" t="s">
        <v>3315</v>
      </c>
      <c r="B281">
        <v>-1000</v>
      </c>
      <c r="C281">
        <v>1000</v>
      </c>
      <c r="D281" t="s">
        <v>2135</v>
      </c>
      <c r="E281" t="s">
        <v>4370</v>
      </c>
      <c r="F281" t="s">
        <v>3314</v>
      </c>
      <c r="G281" t="s">
        <v>3313</v>
      </c>
    </row>
    <row r="282" spans="1:7" x14ac:dyDescent="0.2">
      <c r="A282" t="s">
        <v>3312</v>
      </c>
      <c r="B282">
        <v>0</v>
      </c>
      <c r="C282">
        <v>1000</v>
      </c>
      <c r="D282" t="s">
        <v>2144</v>
      </c>
      <c r="E282" t="s">
        <v>4369</v>
      </c>
      <c r="F282" t="s">
        <v>3311</v>
      </c>
      <c r="G282" t="s">
        <v>3310</v>
      </c>
    </row>
    <row r="283" spans="1:7" x14ac:dyDescent="0.2">
      <c r="A283" t="s">
        <v>3309</v>
      </c>
      <c r="B283">
        <v>-1000</v>
      </c>
      <c r="C283">
        <v>1000</v>
      </c>
      <c r="D283" t="s">
        <v>2135</v>
      </c>
      <c r="E283" t="s">
        <v>4368</v>
      </c>
      <c r="F283" t="s">
        <v>3308</v>
      </c>
      <c r="G283" t="s">
        <v>3307</v>
      </c>
    </row>
    <row r="284" spans="1:7" x14ac:dyDescent="0.2">
      <c r="A284" t="s">
        <v>3306</v>
      </c>
      <c r="B284">
        <v>-1000</v>
      </c>
      <c r="C284">
        <v>1000</v>
      </c>
      <c r="D284" t="s">
        <v>2135</v>
      </c>
      <c r="E284" t="s">
        <v>4367</v>
      </c>
      <c r="F284" t="s">
        <v>3305</v>
      </c>
      <c r="G284" t="s">
        <v>3304</v>
      </c>
    </row>
    <row r="285" spans="1:7" x14ac:dyDescent="0.2">
      <c r="A285" t="s">
        <v>3303</v>
      </c>
      <c r="B285">
        <v>0</v>
      </c>
      <c r="C285">
        <v>1000</v>
      </c>
      <c r="D285" t="s">
        <v>2144</v>
      </c>
      <c r="E285" t="s">
        <v>4366</v>
      </c>
      <c r="F285" t="s">
        <v>3302</v>
      </c>
      <c r="G285" t="s">
        <v>3301</v>
      </c>
    </row>
    <row r="286" spans="1:7" x14ac:dyDescent="0.2">
      <c r="A286" t="s">
        <v>3300</v>
      </c>
      <c r="B286">
        <v>0</v>
      </c>
      <c r="C286">
        <v>1000</v>
      </c>
      <c r="D286" t="s">
        <v>2144</v>
      </c>
      <c r="E286" t="s">
        <v>4365</v>
      </c>
      <c r="F286" t="s">
        <v>3299</v>
      </c>
      <c r="G286" t="s">
        <v>3298</v>
      </c>
    </row>
    <row r="287" spans="1:7" x14ac:dyDescent="0.2">
      <c r="A287" t="s">
        <v>3297</v>
      </c>
      <c r="B287">
        <v>-1000</v>
      </c>
      <c r="C287">
        <v>1000</v>
      </c>
      <c r="D287" t="s">
        <v>2135</v>
      </c>
      <c r="E287" t="s">
        <v>4148</v>
      </c>
      <c r="F287" t="s">
        <v>3296</v>
      </c>
      <c r="G287" t="s">
        <v>3295</v>
      </c>
    </row>
    <row r="288" spans="1:7" x14ac:dyDescent="0.2">
      <c r="A288" t="s">
        <v>3294</v>
      </c>
      <c r="B288">
        <v>-1000</v>
      </c>
      <c r="C288">
        <v>1000</v>
      </c>
      <c r="D288" t="s">
        <v>2135</v>
      </c>
      <c r="E288" t="s">
        <v>4364</v>
      </c>
      <c r="F288" t="s">
        <v>3293</v>
      </c>
      <c r="G288" t="s">
        <v>3292</v>
      </c>
    </row>
    <row r="289" spans="1:7" x14ac:dyDescent="0.2">
      <c r="A289" t="s">
        <v>3291</v>
      </c>
      <c r="B289">
        <v>-1000</v>
      </c>
      <c r="C289">
        <v>1000</v>
      </c>
      <c r="D289" t="s">
        <v>2135</v>
      </c>
      <c r="E289" t="s">
        <v>4363</v>
      </c>
      <c r="F289" t="s">
        <v>3290</v>
      </c>
      <c r="G289" t="s">
        <v>3289</v>
      </c>
    </row>
    <row r="290" spans="1:7" x14ac:dyDescent="0.2">
      <c r="A290" t="s">
        <v>3288</v>
      </c>
      <c r="B290">
        <v>-1000</v>
      </c>
      <c r="C290">
        <v>1000</v>
      </c>
      <c r="D290" t="s">
        <v>2135</v>
      </c>
      <c r="E290" t="s">
        <v>4362</v>
      </c>
      <c r="F290" t="s">
        <v>3287</v>
      </c>
      <c r="G290" t="s">
        <v>3286</v>
      </c>
    </row>
    <row r="291" spans="1:7" x14ac:dyDescent="0.2">
      <c r="A291" t="s">
        <v>3285</v>
      </c>
      <c r="B291">
        <v>-1000</v>
      </c>
      <c r="C291">
        <v>1000</v>
      </c>
      <c r="D291" t="s">
        <v>2135</v>
      </c>
      <c r="E291" t="s">
        <v>4311</v>
      </c>
      <c r="F291" t="s">
        <v>3284</v>
      </c>
      <c r="G291" t="s">
        <v>3283</v>
      </c>
    </row>
    <row r="292" spans="1:7" x14ac:dyDescent="0.2">
      <c r="A292" t="s">
        <v>3282</v>
      </c>
      <c r="B292">
        <v>-1000</v>
      </c>
      <c r="C292">
        <v>1000</v>
      </c>
      <c r="D292" t="s">
        <v>2135</v>
      </c>
      <c r="E292" t="s">
        <v>4307</v>
      </c>
      <c r="F292" t="s">
        <v>3281</v>
      </c>
      <c r="G292" t="s">
        <v>3280</v>
      </c>
    </row>
    <row r="293" spans="1:7" x14ac:dyDescent="0.2">
      <c r="A293" t="s">
        <v>3279</v>
      </c>
      <c r="B293">
        <v>-1000</v>
      </c>
      <c r="C293">
        <v>1000</v>
      </c>
      <c r="D293" t="s">
        <v>2135</v>
      </c>
      <c r="E293" t="s">
        <v>4196</v>
      </c>
      <c r="F293" t="s">
        <v>3278</v>
      </c>
      <c r="G293" t="s">
        <v>3277</v>
      </c>
    </row>
    <row r="294" spans="1:7" x14ac:dyDescent="0.2">
      <c r="A294" t="s">
        <v>3276</v>
      </c>
      <c r="B294">
        <v>0</v>
      </c>
      <c r="C294">
        <v>1000</v>
      </c>
      <c r="D294" t="s">
        <v>2144</v>
      </c>
      <c r="E294" t="s">
        <v>4361</v>
      </c>
      <c r="F294" t="s">
        <v>3275</v>
      </c>
      <c r="G294" t="s">
        <v>3274</v>
      </c>
    </row>
    <row r="295" spans="1:7" x14ac:dyDescent="0.2">
      <c r="A295" t="s">
        <v>3273</v>
      </c>
      <c r="B295">
        <v>-1000</v>
      </c>
      <c r="C295">
        <v>1000</v>
      </c>
      <c r="D295" t="s">
        <v>2135</v>
      </c>
      <c r="E295" t="s">
        <v>4360</v>
      </c>
      <c r="F295" t="s">
        <v>3272</v>
      </c>
      <c r="G295" t="s">
        <v>3271</v>
      </c>
    </row>
    <row r="296" spans="1:7" x14ac:dyDescent="0.2">
      <c r="A296" t="s">
        <v>3270</v>
      </c>
      <c r="B296">
        <v>-1000</v>
      </c>
      <c r="C296">
        <v>1000</v>
      </c>
      <c r="D296" t="s">
        <v>2135</v>
      </c>
      <c r="E296" t="s">
        <v>4359</v>
      </c>
      <c r="F296" t="s">
        <v>3269</v>
      </c>
      <c r="G296" t="s">
        <v>3268</v>
      </c>
    </row>
    <row r="297" spans="1:7" x14ac:dyDescent="0.2">
      <c r="A297" t="s">
        <v>3267</v>
      </c>
      <c r="B297">
        <v>-1000</v>
      </c>
      <c r="C297">
        <v>1000</v>
      </c>
      <c r="D297" t="s">
        <v>2135</v>
      </c>
      <c r="E297" t="s">
        <v>4358</v>
      </c>
      <c r="F297" t="s">
        <v>3266</v>
      </c>
      <c r="G297" t="s">
        <v>3265</v>
      </c>
    </row>
    <row r="298" spans="1:7" x14ac:dyDescent="0.2">
      <c r="A298" t="s">
        <v>3264</v>
      </c>
      <c r="B298">
        <v>-1000</v>
      </c>
      <c r="C298">
        <v>1000</v>
      </c>
      <c r="D298" t="s">
        <v>2135</v>
      </c>
      <c r="E298" t="s">
        <v>4148</v>
      </c>
      <c r="F298" t="s">
        <v>3263</v>
      </c>
      <c r="G298" t="s">
        <v>3262</v>
      </c>
    </row>
    <row r="299" spans="1:7" x14ac:dyDescent="0.2">
      <c r="A299" t="s">
        <v>3261</v>
      </c>
      <c r="B299">
        <v>-1000</v>
      </c>
      <c r="C299">
        <v>0</v>
      </c>
      <c r="D299" t="s">
        <v>2573</v>
      </c>
      <c r="E299" t="s">
        <v>4357</v>
      </c>
      <c r="F299" t="s">
        <v>3260</v>
      </c>
      <c r="G299" t="s">
        <v>3259</v>
      </c>
    </row>
    <row r="300" spans="1:7" x14ac:dyDescent="0.2">
      <c r="A300" t="s">
        <v>3258</v>
      </c>
      <c r="B300">
        <v>0</v>
      </c>
      <c r="C300">
        <v>1000</v>
      </c>
      <c r="D300" t="s">
        <v>2144</v>
      </c>
      <c r="E300" t="s">
        <v>4356</v>
      </c>
      <c r="F300" t="s">
        <v>3257</v>
      </c>
      <c r="G300" t="s">
        <v>3256</v>
      </c>
    </row>
    <row r="301" spans="1:7" x14ac:dyDescent="0.2">
      <c r="A301" t="s">
        <v>3255</v>
      </c>
      <c r="B301">
        <v>0</v>
      </c>
      <c r="C301">
        <v>1000</v>
      </c>
      <c r="D301" t="s">
        <v>2144</v>
      </c>
      <c r="E301" t="s">
        <v>4355</v>
      </c>
      <c r="F301" t="s">
        <v>3254</v>
      </c>
      <c r="G301" t="s">
        <v>3253</v>
      </c>
    </row>
    <row r="302" spans="1:7" x14ac:dyDescent="0.2">
      <c r="A302" t="s">
        <v>3252</v>
      </c>
      <c r="B302">
        <v>-1000</v>
      </c>
      <c r="C302">
        <v>1000</v>
      </c>
      <c r="D302" t="s">
        <v>2135</v>
      </c>
      <c r="E302" t="s">
        <v>4279</v>
      </c>
      <c r="F302" t="s">
        <v>3251</v>
      </c>
      <c r="G302" t="s">
        <v>3250</v>
      </c>
    </row>
    <row r="303" spans="1:7" x14ac:dyDescent="0.2">
      <c r="A303" t="s">
        <v>3249</v>
      </c>
      <c r="B303">
        <v>0</v>
      </c>
      <c r="C303">
        <v>1000</v>
      </c>
      <c r="D303" t="s">
        <v>2144</v>
      </c>
      <c r="E303" t="s">
        <v>4354</v>
      </c>
      <c r="F303" t="s">
        <v>3248</v>
      </c>
      <c r="G303" t="s">
        <v>3247</v>
      </c>
    </row>
    <row r="304" spans="1:7" x14ac:dyDescent="0.2">
      <c r="A304" t="s">
        <v>3246</v>
      </c>
      <c r="B304">
        <v>0</v>
      </c>
      <c r="C304">
        <v>1000</v>
      </c>
      <c r="D304" t="s">
        <v>2144</v>
      </c>
      <c r="E304" t="s">
        <v>4353</v>
      </c>
      <c r="F304" t="s">
        <v>3245</v>
      </c>
      <c r="G304" t="s">
        <v>3244</v>
      </c>
    </row>
    <row r="305" spans="1:7" x14ac:dyDescent="0.2">
      <c r="A305" t="s">
        <v>3243</v>
      </c>
      <c r="B305">
        <v>-1000</v>
      </c>
      <c r="C305">
        <v>1000</v>
      </c>
      <c r="D305" t="s">
        <v>2135</v>
      </c>
      <c r="E305" t="s">
        <v>4352</v>
      </c>
      <c r="F305" t="s">
        <v>3242</v>
      </c>
      <c r="G305" t="s">
        <v>3241</v>
      </c>
    </row>
    <row r="306" spans="1:7" x14ac:dyDescent="0.2">
      <c r="A306" t="s">
        <v>3240</v>
      </c>
      <c r="B306">
        <v>-1000</v>
      </c>
      <c r="C306">
        <v>0</v>
      </c>
      <c r="D306" t="s">
        <v>2573</v>
      </c>
      <c r="E306" t="s">
        <v>4351</v>
      </c>
      <c r="F306" t="s">
        <v>3239</v>
      </c>
      <c r="G306" t="s">
        <v>3238</v>
      </c>
    </row>
    <row r="307" spans="1:7" x14ac:dyDescent="0.2">
      <c r="A307" t="s">
        <v>3237</v>
      </c>
      <c r="B307">
        <v>0</v>
      </c>
      <c r="C307">
        <v>1000</v>
      </c>
      <c r="D307" t="s">
        <v>2144</v>
      </c>
      <c r="E307" t="s">
        <v>4350</v>
      </c>
      <c r="F307" t="s">
        <v>3236</v>
      </c>
      <c r="G307" t="s">
        <v>3235</v>
      </c>
    </row>
    <row r="308" spans="1:7" x14ac:dyDescent="0.2">
      <c r="A308" t="s">
        <v>3234</v>
      </c>
      <c r="B308">
        <v>-1000</v>
      </c>
      <c r="C308">
        <v>1000</v>
      </c>
      <c r="D308" t="s">
        <v>2135</v>
      </c>
      <c r="E308" t="s">
        <v>4349</v>
      </c>
      <c r="F308" t="s">
        <v>3233</v>
      </c>
      <c r="G308" t="s">
        <v>3232</v>
      </c>
    </row>
    <row r="309" spans="1:7" x14ac:dyDescent="0.2">
      <c r="A309" t="s">
        <v>3231</v>
      </c>
      <c r="B309">
        <v>-1000</v>
      </c>
      <c r="C309">
        <v>1000</v>
      </c>
      <c r="D309" t="s">
        <v>2135</v>
      </c>
      <c r="E309" t="s">
        <v>4348</v>
      </c>
      <c r="F309" t="s">
        <v>3230</v>
      </c>
      <c r="G309" t="s">
        <v>3229</v>
      </c>
    </row>
    <row r="310" spans="1:7" x14ac:dyDescent="0.2">
      <c r="A310" t="s">
        <v>3228</v>
      </c>
      <c r="B310">
        <v>-1000</v>
      </c>
      <c r="C310">
        <v>1000</v>
      </c>
      <c r="D310" t="s">
        <v>2135</v>
      </c>
      <c r="E310" t="s">
        <v>4347</v>
      </c>
      <c r="F310" t="s">
        <v>3227</v>
      </c>
      <c r="G310" t="s">
        <v>3226</v>
      </c>
    </row>
    <row r="311" spans="1:7" x14ac:dyDescent="0.2">
      <c r="A311" t="s">
        <v>3225</v>
      </c>
      <c r="B311">
        <v>-1000</v>
      </c>
      <c r="C311">
        <v>0</v>
      </c>
      <c r="D311" t="s">
        <v>2573</v>
      </c>
      <c r="E311" t="s">
        <v>4346</v>
      </c>
      <c r="F311" t="s">
        <v>3224</v>
      </c>
      <c r="G311" t="s">
        <v>3223</v>
      </c>
    </row>
    <row r="312" spans="1:7" x14ac:dyDescent="0.2">
      <c r="A312" t="s">
        <v>3222</v>
      </c>
      <c r="B312">
        <v>-1000</v>
      </c>
      <c r="C312">
        <v>1000</v>
      </c>
      <c r="D312" t="s">
        <v>2135</v>
      </c>
      <c r="E312" t="s">
        <v>4345</v>
      </c>
      <c r="F312" t="s">
        <v>3221</v>
      </c>
      <c r="G312" t="s">
        <v>3220</v>
      </c>
    </row>
    <row r="313" spans="1:7" x14ac:dyDescent="0.2">
      <c r="A313" t="s">
        <v>3219</v>
      </c>
      <c r="B313">
        <v>0</v>
      </c>
      <c r="C313">
        <v>1000</v>
      </c>
      <c r="D313" t="s">
        <v>2144</v>
      </c>
      <c r="E313" t="s">
        <v>4344</v>
      </c>
      <c r="F313" t="s">
        <v>3218</v>
      </c>
      <c r="G313" t="s">
        <v>3217</v>
      </c>
    </row>
    <row r="314" spans="1:7" x14ac:dyDescent="0.2">
      <c r="A314" t="s">
        <v>3216</v>
      </c>
      <c r="B314">
        <v>-1000</v>
      </c>
      <c r="C314">
        <v>1000</v>
      </c>
      <c r="D314" t="s">
        <v>2135</v>
      </c>
      <c r="E314" t="s">
        <v>4343</v>
      </c>
      <c r="F314" t="s">
        <v>3215</v>
      </c>
      <c r="G314" t="s">
        <v>3214</v>
      </c>
    </row>
    <row r="315" spans="1:7" x14ac:dyDescent="0.2">
      <c r="A315" t="s">
        <v>3213</v>
      </c>
      <c r="B315">
        <v>-1000</v>
      </c>
      <c r="C315">
        <v>1000</v>
      </c>
      <c r="D315" t="s">
        <v>2135</v>
      </c>
      <c r="E315" t="s">
        <v>4342</v>
      </c>
      <c r="F315" t="s">
        <v>3212</v>
      </c>
      <c r="G315" t="s">
        <v>3211</v>
      </c>
    </row>
    <row r="316" spans="1:7" x14ac:dyDescent="0.2">
      <c r="A316" t="s">
        <v>3210</v>
      </c>
      <c r="B316">
        <v>-1000</v>
      </c>
      <c r="C316">
        <v>1000</v>
      </c>
      <c r="D316" t="s">
        <v>2135</v>
      </c>
      <c r="E316" t="s">
        <v>4341</v>
      </c>
      <c r="F316" t="s">
        <v>3209</v>
      </c>
      <c r="G316" t="s">
        <v>3208</v>
      </c>
    </row>
    <row r="317" spans="1:7" x14ac:dyDescent="0.2">
      <c r="A317" t="s">
        <v>3207</v>
      </c>
      <c r="B317">
        <v>0</v>
      </c>
      <c r="C317">
        <v>1000</v>
      </c>
      <c r="D317" t="s">
        <v>2144</v>
      </c>
      <c r="E317" t="s">
        <v>4340</v>
      </c>
      <c r="F317" t="s">
        <v>3206</v>
      </c>
      <c r="G317" t="s">
        <v>3205</v>
      </c>
    </row>
    <row r="318" spans="1:7" x14ac:dyDescent="0.2">
      <c r="A318" t="s">
        <v>3204</v>
      </c>
      <c r="B318">
        <v>-1000</v>
      </c>
      <c r="C318">
        <v>1000</v>
      </c>
      <c r="D318" t="s">
        <v>2135</v>
      </c>
      <c r="E318" t="s">
        <v>4339</v>
      </c>
      <c r="F318" t="s">
        <v>3203</v>
      </c>
      <c r="G318" t="s">
        <v>3202</v>
      </c>
    </row>
    <row r="319" spans="1:7" x14ac:dyDescent="0.2">
      <c r="A319" t="s">
        <v>3201</v>
      </c>
      <c r="B319">
        <v>0</v>
      </c>
      <c r="C319">
        <v>1000</v>
      </c>
      <c r="D319" t="s">
        <v>2144</v>
      </c>
      <c r="E319" t="s">
        <v>4338</v>
      </c>
      <c r="F319" t="s">
        <v>3200</v>
      </c>
      <c r="G319" t="s">
        <v>3199</v>
      </c>
    </row>
    <row r="320" spans="1:7" x14ac:dyDescent="0.2">
      <c r="A320" t="s">
        <v>3198</v>
      </c>
      <c r="B320">
        <v>-1000</v>
      </c>
      <c r="C320">
        <v>1000</v>
      </c>
      <c r="D320" t="s">
        <v>2135</v>
      </c>
      <c r="E320" t="s">
        <v>4148</v>
      </c>
      <c r="F320" t="s">
        <v>3197</v>
      </c>
      <c r="G320" t="s">
        <v>3196</v>
      </c>
    </row>
    <row r="321" spans="1:7" x14ac:dyDescent="0.2">
      <c r="A321" t="s">
        <v>3195</v>
      </c>
      <c r="B321">
        <v>-1000</v>
      </c>
      <c r="C321">
        <v>1000</v>
      </c>
      <c r="D321" t="s">
        <v>2135</v>
      </c>
      <c r="E321" t="s">
        <v>4337</v>
      </c>
      <c r="F321" t="s">
        <v>3194</v>
      </c>
      <c r="G321" t="s">
        <v>3193</v>
      </c>
    </row>
    <row r="322" spans="1:7" x14ac:dyDescent="0.2">
      <c r="A322" t="s">
        <v>3192</v>
      </c>
      <c r="B322">
        <v>-1000</v>
      </c>
      <c r="C322">
        <v>1000</v>
      </c>
      <c r="D322" t="s">
        <v>2135</v>
      </c>
      <c r="E322" t="s">
        <v>4336</v>
      </c>
      <c r="F322" t="s">
        <v>3191</v>
      </c>
      <c r="G322" t="s">
        <v>3190</v>
      </c>
    </row>
    <row r="323" spans="1:7" x14ac:dyDescent="0.2">
      <c r="A323" t="s">
        <v>3189</v>
      </c>
      <c r="B323">
        <v>-1000</v>
      </c>
      <c r="C323">
        <v>1000</v>
      </c>
      <c r="D323" t="s">
        <v>2135</v>
      </c>
      <c r="E323" t="s">
        <v>4270</v>
      </c>
      <c r="F323" t="s">
        <v>3188</v>
      </c>
      <c r="G323" t="s">
        <v>3187</v>
      </c>
    </row>
    <row r="324" spans="1:7" x14ac:dyDescent="0.2">
      <c r="A324" t="s">
        <v>3186</v>
      </c>
      <c r="B324">
        <v>-1000</v>
      </c>
      <c r="C324">
        <v>1000</v>
      </c>
      <c r="D324" t="s">
        <v>2135</v>
      </c>
      <c r="E324" t="s">
        <v>4148</v>
      </c>
      <c r="F324" t="s">
        <v>3185</v>
      </c>
      <c r="G324" t="s">
        <v>3184</v>
      </c>
    </row>
    <row r="325" spans="1:7" x14ac:dyDescent="0.2">
      <c r="A325" t="s">
        <v>3183</v>
      </c>
      <c r="B325">
        <v>-1000</v>
      </c>
      <c r="C325">
        <v>1000</v>
      </c>
      <c r="D325" t="s">
        <v>2135</v>
      </c>
      <c r="E325" t="s">
        <v>4285</v>
      </c>
      <c r="F325" t="s">
        <v>3182</v>
      </c>
      <c r="G325" t="s">
        <v>3181</v>
      </c>
    </row>
    <row r="326" spans="1:7" x14ac:dyDescent="0.2">
      <c r="A326" t="s">
        <v>3180</v>
      </c>
      <c r="B326">
        <v>-1000</v>
      </c>
      <c r="C326">
        <v>1000</v>
      </c>
      <c r="D326" t="s">
        <v>2135</v>
      </c>
      <c r="E326" t="s">
        <v>4335</v>
      </c>
      <c r="F326" t="s">
        <v>3179</v>
      </c>
      <c r="G326" t="s">
        <v>3178</v>
      </c>
    </row>
    <row r="327" spans="1:7" x14ac:dyDescent="0.2">
      <c r="A327" t="s">
        <v>3177</v>
      </c>
      <c r="B327">
        <v>-1000</v>
      </c>
      <c r="C327">
        <v>1000</v>
      </c>
      <c r="D327" t="s">
        <v>2135</v>
      </c>
      <c r="E327" t="s">
        <v>4335</v>
      </c>
      <c r="F327" t="s">
        <v>3176</v>
      </c>
      <c r="G327" t="s">
        <v>3175</v>
      </c>
    </row>
    <row r="328" spans="1:7" x14ac:dyDescent="0.2">
      <c r="A328" t="s">
        <v>3174</v>
      </c>
      <c r="B328">
        <v>0</v>
      </c>
      <c r="C328">
        <v>1000</v>
      </c>
      <c r="D328" t="s">
        <v>2144</v>
      </c>
      <c r="E328" t="s">
        <v>4148</v>
      </c>
      <c r="F328" t="s">
        <v>3173</v>
      </c>
      <c r="G328" t="s">
        <v>3172</v>
      </c>
    </row>
    <row r="329" spans="1:7" x14ac:dyDescent="0.2">
      <c r="A329" t="s">
        <v>3171</v>
      </c>
      <c r="B329">
        <v>-1000</v>
      </c>
      <c r="C329">
        <v>0</v>
      </c>
      <c r="D329" t="s">
        <v>2573</v>
      </c>
      <c r="E329" t="s">
        <v>4148</v>
      </c>
      <c r="F329" t="s">
        <v>3170</v>
      </c>
      <c r="G329" t="s">
        <v>3169</v>
      </c>
    </row>
    <row r="330" spans="1:7" x14ac:dyDescent="0.2">
      <c r="A330" t="s">
        <v>3168</v>
      </c>
      <c r="B330">
        <v>-1000</v>
      </c>
      <c r="C330">
        <v>1000</v>
      </c>
      <c r="D330" t="s">
        <v>2135</v>
      </c>
      <c r="E330" t="s">
        <v>4334</v>
      </c>
      <c r="F330" t="s">
        <v>3167</v>
      </c>
      <c r="G330" t="s">
        <v>3166</v>
      </c>
    </row>
    <row r="331" spans="1:7" x14ac:dyDescent="0.2">
      <c r="A331" t="s">
        <v>3165</v>
      </c>
      <c r="B331">
        <v>-1000</v>
      </c>
      <c r="C331">
        <v>1000</v>
      </c>
      <c r="D331" t="s">
        <v>2135</v>
      </c>
      <c r="E331" t="s">
        <v>4334</v>
      </c>
      <c r="F331" t="s">
        <v>3164</v>
      </c>
      <c r="G331" t="s">
        <v>3163</v>
      </c>
    </row>
    <row r="332" spans="1:7" x14ac:dyDescent="0.2">
      <c r="A332" t="s">
        <v>3162</v>
      </c>
      <c r="B332">
        <v>-1000</v>
      </c>
      <c r="C332">
        <v>1000</v>
      </c>
      <c r="D332" t="s">
        <v>2135</v>
      </c>
      <c r="E332" t="s">
        <v>4333</v>
      </c>
      <c r="F332" t="s">
        <v>3161</v>
      </c>
      <c r="G332" t="s">
        <v>3160</v>
      </c>
    </row>
    <row r="333" spans="1:7" x14ac:dyDescent="0.2">
      <c r="A333" t="s">
        <v>3159</v>
      </c>
      <c r="B333">
        <v>0</v>
      </c>
      <c r="C333">
        <v>1000</v>
      </c>
      <c r="D333" t="s">
        <v>2144</v>
      </c>
      <c r="E333" t="s">
        <v>4332</v>
      </c>
      <c r="F333" t="s">
        <v>3158</v>
      </c>
      <c r="G333" t="s">
        <v>3157</v>
      </c>
    </row>
    <row r="334" spans="1:7" x14ac:dyDescent="0.2">
      <c r="A334" t="s">
        <v>3156</v>
      </c>
      <c r="B334">
        <v>-1000</v>
      </c>
      <c r="C334">
        <v>1000</v>
      </c>
      <c r="D334" t="s">
        <v>2135</v>
      </c>
      <c r="E334" t="s">
        <v>4331</v>
      </c>
      <c r="F334" t="s">
        <v>3155</v>
      </c>
      <c r="G334" t="s">
        <v>3154</v>
      </c>
    </row>
    <row r="335" spans="1:7" x14ac:dyDescent="0.2">
      <c r="A335" t="s">
        <v>3153</v>
      </c>
      <c r="B335">
        <v>-1000</v>
      </c>
      <c r="C335">
        <v>1000</v>
      </c>
      <c r="D335" t="s">
        <v>2135</v>
      </c>
      <c r="E335" t="s">
        <v>4148</v>
      </c>
      <c r="F335" t="s">
        <v>3152</v>
      </c>
      <c r="G335" t="s">
        <v>3151</v>
      </c>
    </row>
    <row r="336" spans="1:7" x14ac:dyDescent="0.2">
      <c r="A336" t="s">
        <v>3150</v>
      </c>
      <c r="B336">
        <v>-1000</v>
      </c>
      <c r="C336">
        <v>1000</v>
      </c>
      <c r="D336" t="s">
        <v>2135</v>
      </c>
      <c r="E336" t="s">
        <v>4330</v>
      </c>
      <c r="F336" t="s">
        <v>3149</v>
      </c>
      <c r="G336" t="s">
        <v>3148</v>
      </c>
    </row>
    <row r="337" spans="1:7" x14ac:dyDescent="0.2">
      <c r="A337" t="s">
        <v>3147</v>
      </c>
      <c r="B337">
        <v>-1000</v>
      </c>
      <c r="C337">
        <v>1000</v>
      </c>
      <c r="D337" t="s">
        <v>2135</v>
      </c>
      <c r="E337" t="s">
        <v>4329</v>
      </c>
      <c r="F337" t="s">
        <v>3146</v>
      </c>
      <c r="G337" t="s">
        <v>3145</v>
      </c>
    </row>
    <row r="338" spans="1:7" x14ac:dyDescent="0.2">
      <c r="A338" t="s">
        <v>3144</v>
      </c>
      <c r="B338">
        <v>-1000</v>
      </c>
      <c r="C338">
        <v>1000</v>
      </c>
      <c r="D338" t="s">
        <v>2135</v>
      </c>
      <c r="E338" t="s">
        <v>4148</v>
      </c>
      <c r="F338" t="s">
        <v>3143</v>
      </c>
      <c r="G338" t="s">
        <v>3142</v>
      </c>
    </row>
    <row r="339" spans="1:7" x14ac:dyDescent="0.2">
      <c r="A339" t="s">
        <v>3141</v>
      </c>
      <c r="B339">
        <v>-1000</v>
      </c>
      <c r="C339">
        <v>1000</v>
      </c>
      <c r="D339" t="s">
        <v>2135</v>
      </c>
      <c r="E339" t="s">
        <v>4328</v>
      </c>
      <c r="F339" t="s">
        <v>3140</v>
      </c>
      <c r="G339" t="s">
        <v>3139</v>
      </c>
    </row>
    <row r="340" spans="1:7" x14ac:dyDescent="0.2">
      <c r="A340" t="s">
        <v>3138</v>
      </c>
      <c r="B340">
        <v>-1000</v>
      </c>
      <c r="C340">
        <v>1000</v>
      </c>
      <c r="D340" t="s">
        <v>2135</v>
      </c>
      <c r="E340" t="s">
        <v>4327</v>
      </c>
      <c r="F340" t="s">
        <v>3137</v>
      </c>
      <c r="G340" t="s">
        <v>3136</v>
      </c>
    </row>
    <row r="341" spans="1:7" x14ac:dyDescent="0.2">
      <c r="A341" t="s">
        <v>3135</v>
      </c>
      <c r="B341">
        <v>-1000</v>
      </c>
      <c r="C341">
        <v>1000</v>
      </c>
      <c r="D341" t="s">
        <v>2135</v>
      </c>
      <c r="E341" t="s">
        <v>4326</v>
      </c>
      <c r="F341" t="s">
        <v>3134</v>
      </c>
      <c r="G341" t="s">
        <v>3133</v>
      </c>
    </row>
    <row r="342" spans="1:7" x14ac:dyDescent="0.2">
      <c r="A342" t="s">
        <v>3132</v>
      </c>
      <c r="B342">
        <v>0</v>
      </c>
      <c r="C342">
        <v>1000</v>
      </c>
      <c r="D342" t="s">
        <v>2144</v>
      </c>
      <c r="E342" t="s">
        <v>4325</v>
      </c>
      <c r="F342" t="s">
        <v>3131</v>
      </c>
      <c r="G342" t="s">
        <v>3130</v>
      </c>
    </row>
    <row r="343" spans="1:7" x14ac:dyDescent="0.2">
      <c r="A343" t="s">
        <v>3129</v>
      </c>
      <c r="B343">
        <v>-1000</v>
      </c>
      <c r="C343">
        <v>1000</v>
      </c>
      <c r="D343" t="s">
        <v>2135</v>
      </c>
      <c r="E343" t="s">
        <v>4324</v>
      </c>
      <c r="F343" t="s">
        <v>3128</v>
      </c>
      <c r="G343" t="s">
        <v>3127</v>
      </c>
    </row>
    <row r="344" spans="1:7" x14ac:dyDescent="0.2">
      <c r="A344" t="s">
        <v>3126</v>
      </c>
      <c r="B344">
        <v>-1000</v>
      </c>
      <c r="C344">
        <v>1000</v>
      </c>
      <c r="D344" t="s">
        <v>2135</v>
      </c>
      <c r="E344" t="s">
        <v>4323</v>
      </c>
      <c r="F344" t="s">
        <v>3125</v>
      </c>
      <c r="G344" t="s">
        <v>3124</v>
      </c>
    </row>
    <row r="345" spans="1:7" x14ac:dyDescent="0.2">
      <c r="A345" t="s">
        <v>3123</v>
      </c>
      <c r="B345">
        <v>-1000</v>
      </c>
      <c r="C345">
        <v>1000</v>
      </c>
      <c r="D345" t="s">
        <v>2135</v>
      </c>
      <c r="E345" t="s">
        <v>4307</v>
      </c>
      <c r="F345" t="s">
        <v>3122</v>
      </c>
      <c r="G345" t="s">
        <v>3121</v>
      </c>
    </row>
    <row r="346" spans="1:7" x14ac:dyDescent="0.2">
      <c r="A346" t="s">
        <v>3120</v>
      </c>
      <c r="B346">
        <v>-1000</v>
      </c>
      <c r="C346">
        <v>1000</v>
      </c>
      <c r="D346" t="s">
        <v>2135</v>
      </c>
      <c r="E346" t="s">
        <v>4322</v>
      </c>
      <c r="F346" t="s">
        <v>3119</v>
      </c>
      <c r="G346" t="s">
        <v>3118</v>
      </c>
    </row>
    <row r="347" spans="1:7" x14ac:dyDescent="0.2">
      <c r="A347" t="s">
        <v>3117</v>
      </c>
      <c r="B347">
        <v>0</v>
      </c>
      <c r="C347">
        <v>1000</v>
      </c>
      <c r="D347" t="s">
        <v>2144</v>
      </c>
      <c r="E347" t="s">
        <v>4321</v>
      </c>
      <c r="F347" t="s">
        <v>3116</v>
      </c>
      <c r="G347" t="s">
        <v>3115</v>
      </c>
    </row>
    <row r="348" spans="1:7" x14ac:dyDescent="0.2">
      <c r="A348" t="s">
        <v>3114</v>
      </c>
      <c r="B348">
        <v>-1000</v>
      </c>
      <c r="C348">
        <v>1000</v>
      </c>
      <c r="D348" t="s">
        <v>2135</v>
      </c>
      <c r="E348" t="s">
        <v>4320</v>
      </c>
      <c r="F348" t="s">
        <v>3113</v>
      </c>
      <c r="G348" t="s">
        <v>3112</v>
      </c>
    </row>
    <row r="349" spans="1:7" x14ac:dyDescent="0.2">
      <c r="A349" t="s">
        <v>3111</v>
      </c>
      <c r="B349">
        <v>0</v>
      </c>
      <c r="C349">
        <v>1000</v>
      </c>
      <c r="D349" t="s">
        <v>2144</v>
      </c>
      <c r="E349" t="s">
        <v>4148</v>
      </c>
      <c r="F349" t="s">
        <v>3110</v>
      </c>
      <c r="G349" t="s">
        <v>3109</v>
      </c>
    </row>
    <row r="350" spans="1:7" x14ac:dyDescent="0.2">
      <c r="A350" t="s">
        <v>3108</v>
      </c>
      <c r="B350">
        <v>-1000</v>
      </c>
      <c r="C350">
        <v>1000</v>
      </c>
      <c r="D350" t="s">
        <v>2135</v>
      </c>
      <c r="E350" t="s">
        <v>4319</v>
      </c>
      <c r="F350" t="s">
        <v>3107</v>
      </c>
      <c r="G350" t="s">
        <v>3106</v>
      </c>
    </row>
    <row r="351" spans="1:7" x14ac:dyDescent="0.2">
      <c r="A351" t="s">
        <v>3105</v>
      </c>
      <c r="B351">
        <v>-1000</v>
      </c>
      <c r="C351">
        <v>1000</v>
      </c>
      <c r="D351" t="s">
        <v>2135</v>
      </c>
      <c r="E351" t="s">
        <v>4318</v>
      </c>
      <c r="F351" t="s">
        <v>3104</v>
      </c>
      <c r="G351" t="s">
        <v>3103</v>
      </c>
    </row>
    <row r="352" spans="1:7" x14ac:dyDescent="0.2">
      <c r="A352" t="s">
        <v>3102</v>
      </c>
      <c r="B352">
        <v>0</v>
      </c>
      <c r="C352">
        <v>1000</v>
      </c>
      <c r="D352" t="s">
        <v>2144</v>
      </c>
      <c r="E352" t="s">
        <v>4317</v>
      </c>
      <c r="F352" t="s">
        <v>3101</v>
      </c>
      <c r="G352" t="s">
        <v>3100</v>
      </c>
    </row>
    <row r="353" spans="1:7" x14ac:dyDescent="0.2">
      <c r="A353" t="s">
        <v>3099</v>
      </c>
      <c r="B353">
        <v>-1000</v>
      </c>
      <c r="C353">
        <v>1000</v>
      </c>
      <c r="D353" t="s">
        <v>2135</v>
      </c>
      <c r="E353" t="s">
        <v>4316</v>
      </c>
      <c r="F353" t="s">
        <v>3098</v>
      </c>
      <c r="G353" t="s">
        <v>3097</v>
      </c>
    </row>
    <row r="354" spans="1:7" x14ac:dyDescent="0.2">
      <c r="A354" t="s">
        <v>3096</v>
      </c>
      <c r="B354">
        <v>0</v>
      </c>
      <c r="C354">
        <v>1000</v>
      </c>
      <c r="D354" t="s">
        <v>2144</v>
      </c>
      <c r="E354" t="s">
        <v>4315</v>
      </c>
      <c r="F354" t="s">
        <v>3095</v>
      </c>
      <c r="G354" t="s">
        <v>3094</v>
      </c>
    </row>
    <row r="355" spans="1:7" x14ac:dyDescent="0.2">
      <c r="A355" t="s">
        <v>3093</v>
      </c>
      <c r="B355">
        <v>-1000</v>
      </c>
      <c r="C355">
        <v>1000</v>
      </c>
      <c r="D355" t="s">
        <v>2135</v>
      </c>
      <c r="E355" t="s">
        <v>4148</v>
      </c>
      <c r="F355" t="s">
        <v>3092</v>
      </c>
      <c r="G355" t="s">
        <v>3091</v>
      </c>
    </row>
    <row r="356" spans="1:7" x14ac:dyDescent="0.2">
      <c r="A356" t="s">
        <v>3090</v>
      </c>
      <c r="B356">
        <v>-1000</v>
      </c>
      <c r="C356">
        <v>1000</v>
      </c>
      <c r="D356" t="s">
        <v>2135</v>
      </c>
      <c r="E356" t="s">
        <v>4314</v>
      </c>
      <c r="F356" t="s">
        <v>3089</v>
      </c>
      <c r="G356" t="s">
        <v>3088</v>
      </c>
    </row>
    <row r="357" spans="1:7" x14ac:dyDescent="0.2">
      <c r="A357" t="s">
        <v>3087</v>
      </c>
      <c r="B357">
        <v>0</v>
      </c>
      <c r="C357">
        <v>1000</v>
      </c>
      <c r="D357" t="s">
        <v>2144</v>
      </c>
      <c r="E357" t="s">
        <v>4148</v>
      </c>
      <c r="F357" t="s">
        <v>3086</v>
      </c>
      <c r="G357" t="s">
        <v>3085</v>
      </c>
    </row>
    <row r="358" spans="1:7" x14ac:dyDescent="0.2">
      <c r="A358" t="s">
        <v>3084</v>
      </c>
      <c r="B358">
        <v>-1000</v>
      </c>
      <c r="C358">
        <v>1000</v>
      </c>
      <c r="D358" t="s">
        <v>2135</v>
      </c>
      <c r="E358" t="s">
        <v>4148</v>
      </c>
      <c r="F358" t="s">
        <v>3083</v>
      </c>
      <c r="G358" t="s">
        <v>3082</v>
      </c>
    </row>
    <row r="359" spans="1:7" x14ac:dyDescent="0.2">
      <c r="A359" t="s">
        <v>3081</v>
      </c>
      <c r="B359">
        <v>0</v>
      </c>
      <c r="C359">
        <v>1000</v>
      </c>
      <c r="D359" t="s">
        <v>2144</v>
      </c>
      <c r="E359" t="s">
        <v>4148</v>
      </c>
      <c r="F359" t="s">
        <v>3080</v>
      </c>
      <c r="G359" t="s">
        <v>3079</v>
      </c>
    </row>
    <row r="360" spans="1:7" x14ac:dyDescent="0.2">
      <c r="A360" t="s">
        <v>3078</v>
      </c>
      <c r="B360">
        <v>-1000</v>
      </c>
      <c r="C360">
        <v>1000</v>
      </c>
      <c r="D360" t="s">
        <v>2135</v>
      </c>
      <c r="E360" t="s">
        <v>4313</v>
      </c>
      <c r="F360" t="s">
        <v>3077</v>
      </c>
      <c r="G360" t="s">
        <v>3076</v>
      </c>
    </row>
    <row r="361" spans="1:7" x14ac:dyDescent="0.2">
      <c r="A361" t="s">
        <v>3075</v>
      </c>
      <c r="B361">
        <v>0</v>
      </c>
      <c r="C361">
        <v>1000</v>
      </c>
      <c r="D361" t="s">
        <v>2144</v>
      </c>
      <c r="E361" t="s">
        <v>4312</v>
      </c>
      <c r="F361" t="s">
        <v>3074</v>
      </c>
      <c r="G361" t="s">
        <v>3073</v>
      </c>
    </row>
    <row r="362" spans="1:7" x14ac:dyDescent="0.2">
      <c r="A362" t="s">
        <v>3072</v>
      </c>
      <c r="B362">
        <v>0</v>
      </c>
      <c r="C362">
        <v>1000</v>
      </c>
      <c r="D362" t="s">
        <v>2144</v>
      </c>
      <c r="E362" t="s">
        <v>4305</v>
      </c>
      <c r="F362" t="s">
        <v>3071</v>
      </c>
      <c r="G362" t="s">
        <v>3070</v>
      </c>
    </row>
    <row r="363" spans="1:7" x14ac:dyDescent="0.2">
      <c r="A363" t="s">
        <v>3069</v>
      </c>
      <c r="B363">
        <v>-1000</v>
      </c>
      <c r="C363">
        <v>1000</v>
      </c>
      <c r="D363" t="s">
        <v>2135</v>
      </c>
      <c r="E363" t="s">
        <v>4311</v>
      </c>
      <c r="F363" t="s">
        <v>3068</v>
      </c>
      <c r="G363" t="s">
        <v>3067</v>
      </c>
    </row>
    <row r="364" spans="1:7" x14ac:dyDescent="0.2">
      <c r="A364" t="s">
        <v>3066</v>
      </c>
      <c r="B364">
        <v>-1000</v>
      </c>
      <c r="C364">
        <v>1000</v>
      </c>
      <c r="D364" t="s">
        <v>2135</v>
      </c>
      <c r="E364" t="s">
        <v>4310</v>
      </c>
      <c r="F364" t="s">
        <v>3065</v>
      </c>
      <c r="G364" t="s">
        <v>3064</v>
      </c>
    </row>
    <row r="365" spans="1:7" x14ac:dyDescent="0.2">
      <c r="A365" t="s">
        <v>3063</v>
      </c>
      <c r="B365">
        <v>0</v>
      </c>
      <c r="C365">
        <v>1000</v>
      </c>
      <c r="D365" t="s">
        <v>2144</v>
      </c>
      <c r="E365" t="s">
        <v>4148</v>
      </c>
      <c r="F365" t="s">
        <v>3062</v>
      </c>
      <c r="G365" t="s">
        <v>3061</v>
      </c>
    </row>
    <row r="366" spans="1:7" x14ac:dyDescent="0.2">
      <c r="A366" t="s">
        <v>3060</v>
      </c>
      <c r="B366">
        <v>0</v>
      </c>
      <c r="C366">
        <v>1000</v>
      </c>
      <c r="D366" t="s">
        <v>2144</v>
      </c>
      <c r="E366" t="s">
        <v>4148</v>
      </c>
      <c r="F366" t="s">
        <v>3059</v>
      </c>
      <c r="G366" t="s">
        <v>3058</v>
      </c>
    </row>
    <row r="367" spans="1:7" x14ac:dyDescent="0.2">
      <c r="A367" t="s">
        <v>3057</v>
      </c>
      <c r="B367">
        <v>-1000</v>
      </c>
      <c r="C367">
        <v>1000</v>
      </c>
      <c r="D367" t="s">
        <v>2135</v>
      </c>
      <c r="E367" t="s">
        <v>4148</v>
      </c>
      <c r="F367" t="s">
        <v>3056</v>
      </c>
      <c r="G367" t="s">
        <v>3055</v>
      </c>
    </row>
    <row r="368" spans="1:7" x14ac:dyDescent="0.2">
      <c r="A368" t="s">
        <v>3054</v>
      </c>
      <c r="B368">
        <v>0</v>
      </c>
      <c r="C368">
        <v>1000</v>
      </c>
      <c r="D368" t="s">
        <v>2144</v>
      </c>
      <c r="E368" t="s">
        <v>4148</v>
      </c>
      <c r="F368" t="s">
        <v>3053</v>
      </c>
      <c r="G368" t="s">
        <v>3052</v>
      </c>
    </row>
    <row r="369" spans="1:7" x14ac:dyDescent="0.2">
      <c r="A369" t="s">
        <v>3051</v>
      </c>
      <c r="B369">
        <v>0</v>
      </c>
      <c r="C369">
        <v>1000</v>
      </c>
      <c r="D369" t="s">
        <v>2144</v>
      </c>
      <c r="E369" t="s">
        <v>4309</v>
      </c>
      <c r="F369" t="s">
        <v>3050</v>
      </c>
      <c r="G369" t="s">
        <v>3049</v>
      </c>
    </row>
    <row r="370" spans="1:7" x14ac:dyDescent="0.2">
      <c r="A370" t="s">
        <v>3048</v>
      </c>
      <c r="B370">
        <v>-1000</v>
      </c>
      <c r="C370">
        <v>1000</v>
      </c>
      <c r="D370" t="s">
        <v>2135</v>
      </c>
      <c r="E370" t="s">
        <v>4308</v>
      </c>
      <c r="F370" t="s">
        <v>3047</v>
      </c>
      <c r="G370" t="s">
        <v>3046</v>
      </c>
    </row>
    <row r="371" spans="1:7" x14ac:dyDescent="0.2">
      <c r="A371" t="s">
        <v>3045</v>
      </c>
      <c r="B371">
        <v>-1000</v>
      </c>
      <c r="C371">
        <v>1000</v>
      </c>
      <c r="D371" t="s">
        <v>2135</v>
      </c>
      <c r="E371" t="s">
        <v>4307</v>
      </c>
      <c r="F371" t="s">
        <v>3044</v>
      </c>
      <c r="G371" t="s">
        <v>3043</v>
      </c>
    </row>
    <row r="372" spans="1:7" x14ac:dyDescent="0.2">
      <c r="A372" t="s">
        <v>3042</v>
      </c>
      <c r="B372">
        <v>-1000</v>
      </c>
      <c r="C372">
        <v>1000</v>
      </c>
      <c r="D372" t="s">
        <v>2135</v>
      </c>
      <c r="E372" t="s">
        <v>4307</v>
      </c>
      <c r="F372" t="s">
        <v>3041</v>
      </c>
      <c r="G372" t="s">
        <v>3040</v>
      </c>
    </row>
    <row r="373" spans="1:7" x14ac:dyDescent="0.2">
      <c r="A373" t="s">
        <v>3039</v>
      </c>
      <c r="B373">
        <v>-1000</v>
      </c>
      <c r="C373">
        <v>1000</v>
      </c>
      <c r="D373" t="s">
        <v>2135</v>
      </c>
      <c r="E373" t="s">
        <v>4306</v>
      </c>
      <c r="F373" t="s">
        <v>3038</v>
      </c>
      <c r="G373" t="s">
        <v>3037</v>
      </c>
    </row>
    <row r="374" spans="1:7" x14ac:dyDescent="0.2">
      <c r="A374" t="s">
        <v>3036</v>
      </c>
      <c r="B374">
        <v>0</v>
      </c>
      <c r="C374">
        <v>1000</v>
      </c>
      <c r="D374" t="s">
        <v>2144</v>
      </c>
      <c r="E374" t="s">
        <v>4305</v>
      </c>
      <c r="F374" t="s">
        <v>3035</v>
      </c>
      <c r="G374" t="s">
        <v>3034</v>
      </c>
    </row>
    <row r="375" spans="1:7" x14ac:dyDescent="0.2">
      <c r="A375" t="s">
        <v>3033</v>
      </c>
      <c r="B375">
        <v>-1000</v>
      </c>
      <c r="C375">
        <v>1000</v>
      </c>
      <c r="D375" t="s">
        <v>2135</v>
      </c>
      <c r="E375" t="s">
        <v>4148</v>
      </c>
      <c r="F375" t="s">
        <v>3032</v>
      </c>
      <c r="G375" t="s">
        <v>3031</v>
      </c>
    </row>
    <row r="376" spans="1:7" x14ac:dyDescent="0.2">
      <c r="A376" t="s">
        <v>3030</v>
      </c>
      <c r="B376">
        <v>-1000</v>
      </c>
      <c r="C376">
        <v>1000</v>
      </c>
      <c r="D376" t="s">
        <v>2135</v>
      </c>
      <c r="E376" t="s">
        <v>4304</v>
      </c>
      <c r="F376" t="s">
        <v>3029</v>
      </c>
      <c r="G376" t="s">
        <v>3028</v>
      </c>
    </row>
    <row r="377" spans="1:7" x14ac:dyDescent="0.2">
      <c r="A377" t="s">
        <v>3027</v>
      </c>
      <c r="B377">
        <v>-1000</v>
      </c>
      <c r="C377">
        <v>1000</v>
      </c>
      <c r="D377" t="s">
        <v>2135</v>
      </c>
      <c r="E377" t="s">
        <v>4148</v>
      </c>
      <c r="F377" t="s">
        <v>3026</v>
      </c>
      <c r="G377" t="s">
        <v>3025</v>
      </c>
    </row>
    <row r="378" spans="1:7" x14ac:dyDescent="0.2">
      <c r="A378" t="s">
        <v>3024</v>
      </c>
      <c r="B378">
        <v>-1000</v>
      </c>
      <c r="C378">
        <v>1000</v>
      </c>
      <c r="D378" t="s">
        <v>2135</v>
      </c>
      <c r="E378" t="s">
        <v>4148</v>
      </c>
      <c r="F378" t="s">
        <v>3023</v>
      </c>
      <c r="G378" t="s">
        <v>3022</v>
      </c>
    </row>
    <row r="379" spans="1:7" x14ac:dyDescent="0.2">
      <c r="A379" t="s">
        <v>3021</v>
      </c>
      <c r="B379">
        <v>-1000</v>
      </c>
      <c r="C379">
        <v>1000</v>
      </c>
      <c r="D379" t="s">
        <v>2135</v>
      </c>
      <c r="E379" t="s">
        <v>4303</v>
      </c>
      <c r="F379" t="s">
        <v>3020</v>
      </c>
      <c r="G379" t="s">
        <v>3019</v>
      </c>
    </row>
    <row r="380" spans="1:7" x14ac:dyDescent="0.2">
      <c r="A380" t="s">
        <v>3018</v>
      </c>
      <c r="B380">
        <v>-1000</v>
      </c>
      <c r="C380">
        <v>1000</v>
      </c>
      <c r="D380" t="s">
        <v>2135</v>
      </c>
      <c r="E380" t="s">
        <v>4284</v>
      </c>
      <c r="F380" t="s">
        <v>3017</v>
      </c>
      <c r="G380" t="s">
        <v>3016</v>
      </c>
    </row>
    <row r="381" spans="1:7" x14ac:dyDescent="0.2">
      <c r="A381" t="s">
        <v>3015</v>
      </c>
      <c r="B381">
        <v>-1000</v>
      </c>
      <c r="C381">
        <v>1000</v>
      </c>
      <c r="D381" t="s">
        <v>2135</v>
      </c>
      <c r="E381" t="s">
        <v>4283</v>
      </c>
      <c r="F381" t="s">
        <v>3014</v>
      </c>
      <c r="G381" t="s">
        <v>3013</v>
      </c>
    </row>
    <row r="382" spans="1:7" x14ac:dyDescent="0.2">
      <c r="A382" t="s">
        <v>3012</v>
      </c>
      <c r="B382">
        <v>0</v>
      </c>
      <c r="C382">
        <v>1000</v>
      </c>
      <c r="D382" t="s">
        <v>2144</v>
      </c>
      <c r="E382" t="s">
        <v>4148</v>
      </c>
      <c r="F382" t="s">
        <v>3011</v>
      </c>
      <c r="G382" t="s">
        <v>3010</v>
      </c>
    </row>
    <row r="383" spans="1:7" x14ac:dyDescent="0.2">
      <c r="A383" t="s">
        <v>3009</v>
      </c>
      <c r="B383">
        <v>-1000</v>
      </c>
      <c r="C383">
        <v>0</v>
      </c>
      <c r="D383" t="s">
        <v>2573</v>
      </c>
      <c r="E383" t="s">
        <v>4148</v>
      </c>
      <c r="F383" t="s">
        <v>3008</v>
      </c>
      <c r="G383" t="s">
        <v>3007</v>
      </c>
    </row>
    <row r="384" spans="1:7" x14ac:dyDescent="0.2">
      <c r="A384" t="s">
        <v>3006</v>
      </c>
      <c r="B384">
        <v>-1000</v>
      </c>
      <c r="C384">
        <v>1000</v>
      </c>
      <c r="D384" t="s">
        <v>2135</v>
      </c>
      <c r="E384" t="s">
        <v>4302</v>
      </c>
      <c r="F384" t="s">
        <v>3005</v>
      </c>
      <c r="G384" t="s">
        <v>3004</v>
      </c>
    </row>
    <row r="385" spans="1:7" x14ac:dyDescent="0.2">
      <c r="A385" t="s">
        <v>3003</v>
      </c>
      <c r="B385">
        <v>-1000</v>
      </c>
      <c r="C385">
        <v>1000</v>
      </c>
      <c r="D385" t="s">
        <v>2135</v>
      </c>
      <c r="E385" t="s">
        <v>4301</v>
      </c>
      <c r="F385" t="s">
        <v>3002</v>
      </c>
      <c r="G385" t="s">
        <v>3001</v>
      </c>
    </row>
    <row r="386" spans="1:7" x14ac:dyDescent="0.2">
      <c r="A386" t="s">
        <v>3000</v>
      </c>
      <c r="B386">
        <v>-1000</v>
      </c>
      <c r="C386">
        <v>1000</v>
      </c>
      <c r="D386" t="s">
        <v>2135</v>
      </c>
      <c r="E386" t="s">
        <v>4300</v>
      </c>
      <c r="F386" t="s">
        <v>2999</v>
      </c>
      <c r="G386" t="s">
        <v>2998</v>
      </c>
    </row>
    <row r="387" spans="1:7" x14ac:dyDescent="0.2">
      <c r="A387" t="s">
        <v>2997</v>
      </c>
      <c r="B387">
        <v>0</v>
      </c>
      <c r="C387">
        <v>1000</v>
      </c>
      <c r="D387" t="s">
        <v>2144</v>
      </c>
      <c r="E387" t="s">
        <v>4299</v>
      </c>
      <c r="F387" t="s">
        <v>2996</v>
      </c>
      <c r="G387" t="s">
        <v>2995</v>
      </c>
    </row>
    <row r="388" spans="1:7" x14ac:dyDescent="0.2">
      <c r="A388" t="s">
        <v>2994</v>
      </c>
      <c r="B388">
        <v>-1000</v>
      </c>
      <c r="C388">
        <v>1000</v>
      </c>
      <c r="D388" t="s">
        <v>2135</v>
      </c>
      <c r="E388" t="s">
        <v>4148</v>
      </c>
      <c r="F388" t="s">
        <v>2993</v>
      </c>
      <c r="G388" t="s">
        <v>2992</v>
      </c>
    </row>
    <row r="389" spans="1:7" x14ac:dyDescent="0.2">
      <c r="A389" t="s">
        <v>2991</v>
      </c>
      <c r="B389">
        <v>0</v>
      </c>
      <c r="C389">
        <v>1000</v>
      </c>
      <c r="D389" t="s">
        <v>2144</v>
      </c>
      <c r="E389" t="s">
        <v>4298</v>
      </c>
      <c r="F389" t="s">
        <v>2990</v>
      </c>
      <c r="G389" t="s">
        <v>2989</v>
      </c>
    </row>
    <row r="390" spans="1:7" x14ac:dyDescent="0.2">
      <c r="A390" t="s">
        <v>2988</v>
      </c>
      <c r="B390">
        <v>0</v>
      </c>
      <c r="C390">
        <v>1000</v>
      </c>
      <c r="D390" t="s">
        <v>2144</v>
      </c>
      <c r="E390" t="s">
        <v>4148</v>
      </c>
      <c r="F390" t="s">
        <v>2987</v>
      </c>
      <c r="G390" t="s">
        <v>2986</v>
      </c>
    </row>
    <row r="391" spans="1:7" x14ac:dyDescent="0.2">
      <c r="A391" t="s">
        <v>2985</v>
      </c>
      <c r="B391">
        <v>0</v>
      </c>
      <c r="C391">
        <v>1000</v>
      </c>
      <c r="D391" t="s">
        <v>2144</v>
      </c>
      <c r="E391" t="s">
        <v>4297</v>
      </c>
      <c r="F391" t="s">
        <v>2984</v>
      </c>
      <c r="G391" t="s">
        <v>2983</v>
      </c>
    </row>
    <row r="392" spans="1:7" x14ac:dyDescent="0.2">
      <c r="A392" t="s">
        <v>2982</v>
      </c>
      <c r="B392">
        <v>0</v>
      </c>
      <c r="C392">
        <v>1000</v>
      </c>
      <c r="D392" t="s">
        <v>2144</v>
      </c>
      <c r="E392" t="s">
        <v>4296</v>
      </c>
      <c r="F392" t="s">
        <v>2981</v>
      </c>
      <c r="G392" t="s">
        <v>2980</v>
      </c>
    </row>
    <row r="393" spans="1:7" x14ac:dyDescent="0.2">
      <c r="A393" t="s">
        <v>2979</v>
      </c>
      <c r="B393">
        <v>0</v>
      </c>
      <c r="C393">
        <v>1000</v>
      </c>
      <c r="D393" t="s">
        <v>2144</v>
      </c>
      <c r="E393" t="s">
        <v>4295</v>
      </c>
      <c r="F393" t="s">
        <v>2978</v>
      </c>
      <c r="G393" t="s">
        <v>2977</v>
      </c>
    </row>
    <row r="394" spans="1:7" x14ac:dyDescent="0.2">
      <c r="A394" t="s">
        <v>2976</v>
      </c>
      <c r="B394">
        <v>-1000</v>
      </c>
      <c r="C394">
        <v>1000</v>
      </c>
      <c r="D394" t="s">
        <v>2135</v>
      </c>
      <c r="E394" t="s">
        <v>4294</v>
      </c>
      <c r="F394" t="s">
        <v>2975</v>
      </c>
      <c r="G394" t="s">
        <v>2974</v>
      </c>
    </row>
    <row r="395" spans="1:7" x14ac:dyDescent="0.2">
      <c r="A395" t="s">
        <v>2973</v>
      </c>
      <c r="B395">
        <v>-1000</v>
      </c>
      <c r="C395">
        <v>1000</v>
      </c>
      <c r="D395" t="s">
        <v>2135</v>
      </c>
      <c r="E395" t="s">
        <v>4293</v>
      </c>
      <c r="F395" t="s">
        <v>2972</v>
      </c>
      <c r="G395" t="s">
        <v>2971</v>
      </c>
    </row>
    <row r="396" spans="1:7" x14ac:dyDescent="0.2">
      <c r="A396" t="s">
        <v>2970</v>
      </c>
      <c r="B396">
        <v>0</v>
      </c>
      <c r="C396">
        <v>1000</v>
      </c>
      <c r="D396" t="s">
        <v>2144</v>
      </c>
      <c r="E396" t="s">
        <v>4292</v>
      </c>
      <c r="F396" t="s">
        <v>2969</v>
      </c>
      <c r="G396" t="s">
        <v>2968</v>
      </c>
    </row>
    <row r="397" spans="1:7" x14ac:dyDescent="0.2">
      <c r="A397" t="s">
        <v>2967</v>
      </c>
      <c r="B397">
        <v>0</v>
      </c>
      <c r="C397">
        <v>1000</v>
      </c>
      <c r="D397" t="s">
        <v>2144</v>
      </c>
      <c r="E397" t="s">
        <v>4291</v>
      </c>
      <c r="F397" t="s">
        <v>2966</v>
      </c>
      <c r="G397" t="s">
        <v>2965</v>
      </c>
    </row>
    <row r="398" spans="1:7" x14ac:dyDescent="0.2">
      <c r="A398" t="s">
        <v>2964</v>
      </c>
      <c r="B398">
        <v>-1000</v>
      </c>
      <c r="C398">
        <v>1000</v>
      </c>
      <c r="D398" t="s">
        <v>2135</v>
      </c>
      <c r="E398" t="s">
        <v>4290</v>
      </c>
      <c r="F398" t="s">
        <v>2963</v>
      </c>
      <c r="G398" t="s">
        <v>2962</v>
      </c>
    </row>
    <row r="399" spans="1:7" x14ac:dyDescent="0.2">
      <c r="A399" t="s">
        <v>2961</v>
      </c>
      <c r="B399">
        <v>-1000</v>
      </c>
      <c r="C399">
        <v>1000</v>
      </c>
      <c r="D399" t="s">
        <v>2135</v>
      </c>
      <c r="E399" t="s">
        <v>4148</v>
      </c>
      <c r="F399" t="s">
        <v>2960</v>
      </c>
      <c r="G399" t="s">
        <v>2959</v>
      </c>
    </row>
    <row r="400" spans="1:7" x14ac:dyDescent="0.2">
      <c r="A400" t="s">
        <v>2958</v>
      </c>
      <c r="B400">
        <v>-1000</v>
      </c>
      <c r="C400">
        <v>1000</v>
      </c>
      <c r="D400" t="s">
        <v>2135</v>
      </c>
      <c r="E400" t="s">
        <v>4148</v>
      </c>
      <c r="F400" t="s">
        <v>2957</v>
      </c>
      <c r="G400" t="s">
        <v>2956</v>
      </c>
    </row>
    <row r="401" spans="1:7" x14ac:dyDescent="0.2">
      <c r="A401" t="s">
        <v>2955</v>
      </c>
      <c r="B401">
        <v>0</v>
      </c>
      <c r="C401">
        <v>1000</v>
      </c>
      <c r="D401" t="s">
        <v>2144</v>
      </c>
      <c r="E401" t="s">
        <v>4148</v>
      </c>
      <c r="F401" t="s">
        <v>2954</v>
      </c>
      <c r="G401" t="s">
        <v>2953</v>
      </c>
    </row>
    <row r="402" spans="1:7" x14ac:dyDescent="0.2">
      <c r="A402" t="s">
        <v>2952</v>
      </c>
      <c r="B402">
        <v>-1000</v>
      </c>
      <c r="C402">
        <v>1000</v>
      </c>
      <c r="D402" t="s">
        <v>2135</v>
      </c>
      <c r="E402" t="s">
        <v>4289</v>
      </c>
      <c r="F402" t="s">
        <v>2951</v>
      </c>
      <c r="G402" t="s">
        <v>2950</v>
      </c>
    </row>
    <row r="403" spans="1:7" x14ac:dyDescent="0.2">
      <c r="A403" t="s">
        <v>2949</v>
      </c>
      <c r="B403">
        <v>-1000</v>
      </c>
      <c r="C403">
        <v>1000</v>
      </c>
      <c r="D403" t="s">
        <v>2135</v>
      </c>
      <c r="E403" t="s">
        <v>4288</v>
      </c>
      <c r="F403" t="s">
        <v>2948</v>
      </c>
      <c r="G403" t="s">
        <v>2947</v>
      </c>
    </row>
    <row r="404" spans="1:7" x14ac:dyDescent="0.2">
      <c r="A404" t="s">
        <v>2946</v>
      </c>
      <c r="B404">
        <v>-1000</v>
      </c>
      <c r="C404">
        <v>0</v>
      </c>
      <c r="D404" t="s">
        <v>2573</v>
      </c>
      <c r="E404" t="s">
        <v>4287</v>
      </c>
      <c r="F404" t="s">
        <v>2945</v>
      </c>
      <c r="G404" t="s">
        <v>2944</v>
      </c>
    </row>
    <row r="405" spans="1:7" x14ac:dyDescent="0.2">
      <c r="A405" t="s">
        <v>2943</v>
      </c>
      <c r="B405">
        <v>-1000</v>
      </c>
      <c r="C405">
        <v>1000</v>
      </c>
      <c r="D405" t="s">
        <v>2135</v>
      </c>
      <c r="E405" t="s">
        <v>4286</v>
      </c>
      <c r="F405" t="s">
        <v>2942</v>
      </c>
      <c r="G405" t="s">
        <v>2941</v>
      </c>
    </row>
    <row r="406" spans="1:7" x14ac:dyDescent="0.2">
      <c r="A406" t="s">
        <v>2940</v>
      </c>
      <c r="B406">
        <v>0</v>
      </c>
      <c r="C406">
        <v>1000</v>
      </c>
      <c r="D406" t="s">
        <v>2144</v>
      </c>
      <c r="E406" t="s">
        <v>4285</v>
      </c>
      <c r="F406" t="s">
        <v>2939</v>
      </c>
      <c r="G406" t="s">
        <v>2938</v>
      </c>
    </row>
    <row r="407" spans="1:7" x14ac:dyDescent="0.2">
      <c r="A407" t="s">
        <v>2937</v>
      </c>
      <c r="B407">
        <v>-1000</v>
      </c>
      <c r="C407">
        <v>1000</v>
      </c>
      <c r="D407" t="s">
        <v>2135</v>
      </c>
      <c r="E407" t="s">
        <v>4284</v>
      </c>
      <c r="F407" t="s">
        <v>2936</v>
      </c>
      <c r="G407" t="s">
        <v>2935</v>
      </c>
    </row>
    <row r="408" spans="1:7" x14ac:dyDescent="0.2">
      <c r="A408" t="s">
        <v>2934</v>
      </c>
      <c r="B408">
        <v>0</v>
      </c>
      <c r="C408">
        <v>1000</v>
      </c>
      <c r="D408" t="s">
        <v>2144</v>
      </c>
      <c r="E408" t="s">
        <v>4283</v>
      </c>
      <c r="F408" t="s">
        <v>2933</v>
      </c>
      <c r="G408" t="s">
        <v>2932</v>
      </c>
    </row>
    <row r="409" spans="1:7" x14ac:dyDescent="0.2">
      <c r="A409" t="s">
        <v>2931</v>
      </c>
      <c r="B409">
        <v>-1000</v>
      </c>
      <c r="C409">
        <v>1000</v>
      </c>
      <c r="D409" t="s">
        <v>2135</v>
      </c>
      <c r="E409" t="s">
        <v>4148</v>
      </c>
      <c r="F409" t="s">
        <v>2930</v>
      </c>
      <c r="G409" t="s">
        <v>2929</v>
      </c>
    </row>
    <row r="410" spans="1:7" x14ac:dyDescent="0.2">
      <c r="A410" t="s">
        <v>2928</v>
      </c>
      <c r="B410">
        <v>-1000</v>
      </c>
      <c r="C410">
        <v>1000</v>
      </c>
      <c r="D410" t="s">
        <v>2135</v>
      </c>
      <c r="E410" t="s">
        <v>4148</v>
      </c>
      <c r="F410" t="s">
        <v>2927</v>
      </c>
      <c r="G410" t="s">
        <v>2926</v>
      </c>
    </row>
    <row r="411" spans="1:7" x14ac:dyDescent="0.2">
      <c r="A411" t="s">
        <v>2925</v>
      </c>
      <c r="B411">
        <v>0</v>
      </c>
      <c r="C411">
        <v>1000</v>
      </c>
      <c r="D411" t="s">
        <v>2144</v>
      </c>
      <c r="E411" t="s">
        <v>4220</v>
      </c>
      <c r="F411" t="s">
        <v>2924</v>
      </c>
      <c r="G411" t="s">
        <v>2923</v>
      </c>
    </row>
    <row r="412" spans="1:7" x14ac:dyDescent="0.2">
      <c r="A412" t="s">
        <v>2922</v>
      </c>
      <c r="B412">
        <v>0</v>
      </c>
      <c r="C412">
        <v>1000</v>
      </c>
      <c r="D412" t="s">
        <v>2144</v>
      </c>
      <c r="E412" t="s">
        <v>4282</v>
      </c>
      <c r="F412" t="s">
        <v>2921</v>
      </c>
      <c r="G412" t="s">
        <v>2920</v>
      </c>
    </row>
    <row r="413" spans="1:7" x14ac:dyDescent="0.2">
      <c r="A413" t="s">
        <v>2919</v>
      </c>
      <c r="B413">
        <v>0</v>
      </c>
      <c r="C413">
        <v>1000</v>
      </c>
      <c r="D413" t="s">
        <v>2144</v>
      </c>
      <c r="E413" t="s">
        <v>4277</v>
      </c>
      <c r="F413" t="s">
        <v>2918</v>
      </c>
      <c r="G413" t="s">
        <v>2917</v>
      </c>
    </row>
    <row r="414" spans="1:7" x14ac:dyDescent="0.2">
      <c r="A414" t="s">
        <v>2916</v>
      </c>
      <c r="B414">
        <v>0</v>
      </c>
      <c r="C414">
        <v>1000</v>
      </c>
      <c r="D414" t="s">
        <v>2144</v>
      </c>
      <c r="E414" t="s">
        <v>4148</v>
      </c>
      <c r="F414" t="s">
        <v>2915</v>
      </c>
      <c r="G414" t="s">
        <v>2914</v>
      </c>
    </row>
    <row r="415" spans="1:7" x14ac:dyDescent="0.2">
      <c r="A415" t="s">
        <v>2913</v>
      </c>
      <c r="B415">
        <v>0</v>
      </c>
      <c r="C415">
        <v>1000</v>
      </c>
      <c r="D415" t="s">
        <v>2144</v>
      </c>
      <c r="E415" t="s">
        <v>4148</v>
      </c>
      <c r="F415" t="s">
        <v>2912</v>
      </c>
      <c r="G415" t="s">
        <v>2911</v>
      </c>
    </row>
    <row r="416" spans="1:7" x14ac:dyDescent="0.2">
      <c r="A416" t="s">
        <v>2910</v>
      </c>
      <c r="B416">
        <v>0</v>
      </c>
      <c r="C416">
        <v>1000</v>
      </c>
      <c r="D416" t="s">
        <v>2144</v>
      </c>
      <c r="E416" t="s">
        <v>4281</v>
      </c>
      <c r="F416" t="s">
        <v>2909</v>
      </c>
      <c r="G416" t="s">
        <v>2908</v>
      </c>
    </row>
    <row r="417" spans="1:7" x14ac:dyDescent="0.2">
      <c r="A417" t="s">
        <v>2907</v>
      </c>
      <c r="B417">
        <v>0</v>
      </c>
      <c r="C417">
        <v>1000</v>
      </c>
      <c r="D417" t="s">
        <v>2144</v>
      </c>
      <c r="E417" t="s">
        <v>4280</v>
      </c>
      <c r="F417" t="s">
        <v>2906</v>
      </c>
      <c r="G417" t="s">
        <v>2905</v>
      </c>
    </row>
    <row r="418" spans="1:7" x14ac:dyDescent="0.2">
      <c r="A418" t="s">
        <v>2904</v>
      </c>
      <c r="B418">
        <v>0</v>
      </c>
      <c r="C418">
        <v>1000</v>
      </c>
      <c r="D418" t="s">
        <v>2144</v>
      </c>
      <c r="E418" t="s">
        <v>4279</v>
      </c>
      <c r="F418" t="s">
        <v>2903</v>
      </c>
      <c r="G418" t="s">
        <v>2902</v>
      </c>
    </row>
    <row r="419" spans="1:7" x14ac:dyDescent="0.2">
      <c r="A419" t="s">
        <v>2901</v>
      </c>
      <c r="B419">
        <v>-1000</v>
      </c>
      <c r="C419">
        <v>1000</v>
      </c>
      <c r="D419" t="s">
        <v>2135</v>
      </c>
      <c r="E419" t="s">
        <v>4278</v>
      </c>
      <c r="F419" t="s">
        <v>2900</v>
      </c>
      <c r="G419" t="s">
        <v>2899</v>
      </c>
    </row>
    <row r="420" spans="1:7" x14ac:dyDescent="0.2">
      <c r="A420" t="s">
        <v>2898</v>
      </c>
      <c r="B420">
        <v>-1000</v>
      </c>
      <c r="C420">
        <v>0</v>
      </c>
      <c r="D420" t="s">
        <v>2573</v>
      </c>
      <c r="E420" t="s">
        <v>4277</v>
      </c>
      <c r="F420" t="s">
        <v>2897</v>
      </c>
      <c r="G420" t="s">
        <v>2896</v>
      </c>
    </row>
    <row r="421" spans="1:7" x14ac:dyDescent="0.2">
      <c r="A421" t="s">
        <v>2895</v>
      </c>
      <c r="B421">
        <v>-1000</v>
      </c>
      <c r="C421">
        <v>1000</v>
      </c>
      <c r="D421" t="s">
        <v>2135</v>
      </c>
      <c r="E421" t="s">
        <v>4276</v>
      </c>
      <c r="F421" t="s">
        <v>2894</v>
      </c>
      <c r="G421" t="s">
        <v>2893</v>
      </c>
    </row>
    <row r="422" spans="1:7" x14ac:dyDescent="0.2">
      <c r="A422" t="s">
        <v>2892</v>
      </c>
      <c r="B422">
        <v>-1000</v>
      </c>
      <c r="C422">
        <v>1000</v>
      </c>
      <c r="D422" t="s">
        <v>2135</v>
      </c>
      <c r="E422" t="s">
        <v>4275</v>
      </c>
      <c r="F422" t="s">
        <v>2891</v>
      </c>
      <c r="G422" t="s">
        <v>2890</v>
      </c>
    </row>
    <row r="423" spans="1:7" x14ac:dyDescent="0.2">
      <c r="A423" t="s">
        <v>2889</v>
      </c>
      <c r="B423">
        <v>-1000</v>
      </c>
      <c r="C423">
        <v>1000</v>
      </c>
      <c r="D423" t="s">
        <v>2135</v>
      </c>
      <c r="E423" t="s">
        <v>4274</v>
      </c>
      <c r="F423" t="s">
        <v>2888</v>
      </c>
      <c r="G423" t="s">
        <v>2887</v>
      </c>
    </row>
    <row r="424" spans="1:7" x14ac:dyDescent="0.2">
      <c r="A424" t="s">
        <v>2886</v>
      </c>
      <c r="B424">
        <v>0</v>
      </c>
      <c r="C424">
        <v>1000</v>
      </c>
      <c r="D424" t="s">
        <v>2144</v>
      </c>
      <c r="E424" t="s">
        <v>4148</v>
      </c>
      <c r="F424" t="s">
        <v>2885</v>
      </c>
      <c r="G424" t="s">
        <v>2884</v>
      </c>
    </row>
    <row r="425" spans="1:7" x14ac:dyDescent="0.2">
      <c r="A425" t="s">
        <v>2883</v>
      </c>
      <c r="B425">
        <v>0</v>
      </c>
      <c r="C425">
        <v>1000</v>
      </c>
      <c r="D425" t="s">
        <v>2144</v>
      </c>
      <c r="E425" t="s">
        <v>4273</v>
      </c>
      <c r="F425" t="s">
        <v>2882</v>
      </c>
      <c r="G425" t="s">
        <v>2881</v>
      </c>
    </row>
    <row r="426" spans="1:7" x14ac:dyDescent="0.2">
      <c r="A426" t="s">
        <v>2880</v>
      </c>
      <c r="B426">
        <v>-1000</v>
      </c>
      <c r="C426">
        <v>1000</v>
      </c>
      <c r="D426" t="s">
        <v>2135</v>
      </c>
      <c r="E426" t="s">
        <v>4272</v>
      </c>
      <c r="F426" t="s">
        <v>2879</v>
      </c>
      <c r="G426" t="s">
        <v>2878</v>
      </c>
    </row>
    <row r="427" spans="1:7" x14ac:dyDescent="0.2">
      <c r="A427" t="s">
        <v>2877</v>
      </c>
      <c r="B427">
        <v>-1000</v>
      </c>
      <c r="C427">
        <v>1000</v>
      </c>
      <c r="D427" t="s">
        <v>2135</v>
      </c>
      <c r="E427" t="s">
        <v>4148</v>
      </c>
      <c r="F427" t="s">
        <v>2876</v>
      </c>
      <c r="G427" t="s">
        <v>2875</v>
      </c>
    </row>
    <row r="428" spans="1:7" x14ac:dyDescent="0.2">
      <c r="A428" t="s">
        <v>2874</v>
      </c>
      <c r="B428">
        <v>0</v>
      </c>
      <c r="C428">
        <v>1000</v>
      </c>
      <c r="D428" t="s">
        <v>2144</v>
      </c>
      <c r="E428" t="s">
        <v>4271</v>
      </c>
      <c r="F428" t="s">
        <v>2873</v>
      </c>
      <c r="G428" t="s">
        <v>2872</v>
      </c>
    </row>
    <row r="429" spans="1:7" x14ac:dyDescent="0.2">
      <c r="A429" t="s">
        <v>2871</v>
      </c>
      <c r="B429">
        <v>-1000</v>
      </c>
      <c r="C429">
        <v>1000</v>
      </c>
      <c r="D429" t="s">
        <v>2135</v>
      </c>
      <c r="E429" t="s">
        <v>4270</v>
      </c>
      <c r="F429" t="s">
        <v>2870</v>
      </c>
      <c r="G429" t="s">
        <v>2869</v>
      </c>
    </row>
    <row r="430" spans="1:7" x14ac:dyDescent="0.2">
      <c r="A430" t="s">
        <v>2868</v>
      </c>
      <c r="B430">
        <v>0</v>
      </c>
      <c r="C430">
        <v>1000</v>
      </c>
      <c r="D430" t="s">
        <v>2144</v>
      </c>
      <c r="E430" t="s">
        <v>4148</v>
      </c>
      <c r="F430" t="s">
        <v>2867</v>
      </c>
      <c r="G430" t="s">
        <v>2866</v>
      </c>
    </row>
    <row r="431" spans="1:7" x14ac:dyDescent="0.2">
      <c r="A431" t="s">
        <v>2865</v>
      </c>
      <c r="B431">
        <v>0</v>
      </c>
      <c r="C431">
        <v>1000</v>
      </c>
      <c r="D431" t="s">
        <v>2144</v>
      </c>
      <c r="E431" t="s">
        <v>4148</v>
      </c>
      <c r="F431" t="s">
        <v>2864</v>
      </c>
      <c r="G431" t="s">
        <v>2863</v>
      </c>
    </row>
    <row r="432" spans="1:7" x14ac:dyDescent="0.2">
      <c r="A432" t="s">
        <v>2862</v>
      </c>
      <c r="B432">
        <v>-1000</v>
      </c>
      <c r="C432">
        <v>1000</v>
      </c>
      <c r="D432" t="s">
        <v>2135</v>
      </c>
      <c r="E432" t="s">
        <v>4148</v>
      </c>
      <c r="F432" t="s">
        <v>2861</v>
      </c>
      <c r="G432" t="s">
        <v>2860</v>
      </c>
    </row>
    <row r="433" spans="1:7" x14ac:dyDescent="0.2">
      <c r="A433" t="s">
        <v>2859</v>
      </c>
      <c r="B433">
        <v>-1000</v>
      </c>
      <c r="C433">
        <v>1000</v>
      </c>
      <c r="D433" t="s">
        <v>2135</v>
      </c>
      <c r="E433" t="s">
        <v>4148</v>
      </c>
      <c r="F433" t="s">
        <v>2858</v>
      </c>
      <c r="G433" t="s">
        <v>2857</v>
      </c>
    </row>
    <row r="434" spans="1:7" x14ac:dyDescent="0.2">
      <c r="A434" t="s">
        <v>2856</v>
      </c>
      <c r="B434">
        <v>-1000</v>
      </c>
      <c r="C434">
        <v>1000</v>
      </c>
      <c r="D434" t="s">
        <v>2135</v>
      </c>
      <c r="E434" t="s">
        <v>4148</v>
      </c>
      <c r="F434" t="s">
        <v>2855</v>
      </c>
      <c r="G434" t="s">
        <v>2854</v>
      </c>
    </row>
    <row r="435" spans="1:7" x14ac:dyDescent="0.2">
      <c r="A435" t="s">
        <v>2853</v>
      </c>
      <c r="B435">
        <v>-1000</v>
      </c>
      <c r="C435">
        <v>1000</v>
      </c>
      <c r="D435" t="s">
        <v>2135</v>
      </c>
      <c r="E435" t="s">
        <v>4269</v>
      </c>
      <c r="F435" t="s">
        <v>2852</v>
      </c>
      <c r="G435" t="s">
        <v>2851</v>
      </c>
    </row>
    <row r="436" spans="1:7" x14ac:dyDescent="0.2">
      <c r="A436" t="s">
        <v>2850</v>
      </c>
      <c r="B436">
        <v>-1000</v>
      </c>
      <c r="C436">
        <v>1000</v>
      </c>
      <c r="D436" t="s">
        <v>2135</v>
      </c>
      <c r="E436" t="s">
        <v>4269</v>
      </c>
      <c r="F436" t="s">
        <v>2849</v>
      </c>
      <c r="G436" t="s">
        <v>2848</v>
      </c>
    </row>
    <row r="437" spans="1:7" x14ac:dyDescent="0.2">
      <c r="A437" t="s">
        <v>2847</v>
      </c>
      <c r="B437">
        <v>0</v>
      </c>
      <c r="C437">
        <v>1000</v>
      </c>
      <c r="D437" t="s">
        <v>2144</v>
      </c>
      <c r="E437" t="s">
        <v>4268</v>
      </c>
      <c r="F437" t="s">
        <v>2846</v>
      </c>
      <c r="G437" t="s">
        <v>2845</v>
      </c>
    </row>
    <row r="438" spans="1:7" x14ac:dyDescent="0.2">
      <c r="A438" t="s">
        <v>2844</v>
      </c>
      <c r="B438">
        <v>0</v>
      </c>
      <c r="C438">
        <v>1000</v>
      </c>
      <c r="D438" t="s">
        <v>2144</v>
      </c>
      <c r="E438" t="s">
        <v>4236</v>
      </c>
      <c r="F438" t="s">
        <v>2843</v>
      </c>
      <c r="G438" t="s">
        <v>2842</v>
      </c>
    </row>
    <row r="439" spans="1:7" x14ac:dyDescent="0.2">
      <c r="A439" t="s">
        <v>2841</v>
      </c>
      <c r="B439">
        <v>0</v>
      </c>
      <c r="C439">
        <v>1000</v>
      </c>
      <c r="D439" t="s">
        <v>2144</v>
      </c>
      <c r="E439" t="s">
        <v>4267</v>
      </c>
      <c r="F439" t="s">
        <v>2840</v>
      </c>
      <c r="G439" t="s">
        <v>2839</v>
      </c>
    </row>
    <row r="440" spans="1:7" x14ac:dyDescent="0.2">
      <c r="A440" t="s">
        <v>2838</v>
      </c>
      <c r="B440">
        <v>0</v>
      </c>
      <c r="C440">
        <v>1000</v>
      </c>
      <c r="D440" t="s">
        <v>2144</v>
      </c>
      <c r="E440" t="s">
        <v>4266</v>
      </c>
      <c r="F440" t="s">
        <v>2837</v>
      </c>
      <c r="G440" t="s">
        <v>2836</v>
      </c>
    </row>
    <row r="441" spans="1:7" x14ac:dyDescent="0.2">
      <c r="A441" t="s">
        <v>2835</v>
      </c>
      <c r="B441">
        <v>0</v>
      </c>
      <c r="C441">
        <v>1000</v>
      </c>
      <c r="D441" t="s">
        <v>2144</v>
      </c>
      <c r="E441" t="s">
        <v>4265</v>
      </c>
      <c r="F441" t="s">
        <v>2834</v>
      </c>
      <c r="G441" t="s">
        <v>2833</v>
      </c>
    </row>
    <row r="442" spans="1:7" x14ac:dyDescent="0.2">
      <c r="A442" t="s">
        <v>2832</v>
      </c>
      <c r="B442">
        <v>0</v>
      </c>
      <c r="C442">
        <v>1000</v>
      </c>
      <c r="D442" t="s">
        <v>2144</v>
      </c>
      <c r="E442" t="s">
        <v>4264</v>
      </c>
      <c r="F442" t="s">
        <v>2831</v>
      </c>
      <c r="G442" t="s">
        <v>2830</v>
      </c>
    </row>
    <row r="443" spans="1:7" x14ac:dyDescent="0.2">
      <c r="A443" t="s">
        <v>2829</v>
      </c>
      <c r="B443">
        <v>0</v>
      </c>
      <c r="C443">
        <v>1000</v>
      </c>
      <c r="D443" t="s">
        <v>2144</v>
      </c>
      <c r="E443" t="s">
        <v>4263</v>
      </c>
      <c r="F443" t="s">
        <v>2828</v>
      </c>
      <c r="G443" t="s">
        <v>2827</v>
      </c>
    </row>
    <row r="444" spans="1:7" x14ac:dyDescent="0.2">
      <c r="A444" t="s">
        <v>2826</v>
      </c>
      <c r="B444">
        <v>-1000</v>
      </c>
      <c r="C444">
        <v>1000</v>
      </c>
      <c r="D444" t="s">
        <v>2135</v>
      </c>
      <c r="E444" t="s">
        <v>4262</v>
      </c>
      <c r="F444" t="s">
        <v>2825</v>
      </c>
      <c r="G444" t="s">
        <v>2824</v>
      </c>
    </row>
    <row r="445" spans="1:7" x14ac:dyDescent="0.2">
      <c r="A445" t="s">
        <v>2823</v>
      </c>
      <c r="B445">
        <v>-1000</v>
      </c>
      <c r="C445">
        <v>1000</v>
      </c>
      <c r="D445" t="s">
        <v>2135</v>
      </c>
      <c r="E445" t="s">
        <v>4261</v>
      </c>
      <c r="F445" t="s">
        <v>2822</v>
      </c>
      <c r="G445" t="s">
        <v>2821</v>
      </c>
    </row>
    <row r="446" spans="1:7" x14ac:dyDescent="0.2">
      <c r="A446" t="s">
        <v>2820</v>
      </c>
      <c r="B446">
        <v>-1000</v>
      </c>
      <c r="C446">
        <v>1000</v>
      </c>
      <c r="D446" t="s">
        <v>2135</v>
      </c>
      <c r="E446" t="s">
        <v>4261</v>
      </c>
      <c r="F446" t="s">
        <v>2819</v>
      </c>
      <c r="G446" t="s">
        <v>2818</v>
      </c>
    </row>
    <row r="447" spans="1:7" x14ac:dyDescent="0.2">
      <c r="A447" t="s">
        <v>2817</v>
      </c>
      <c r="B447">
        <v>-1000</v>
      </c>
      <c r="C447">
        <v>1000</v>
      </c>
      <c r="D447" t="s">
        <v>2135</v>
      </c>
      <c r="E447" t="s">
        <v>4260</v>
      </c>
      <c r="F447" t="s">
        <v>2816</v>
      </c>
      <c r="G447" t="s">
        <v>2815</v>
      </c>
    </row>
    <row r="448" spans="1:7" x14ac:dyDescent="0.2">
      <c r="A448" t="s">
        <v>2814</v>
      </c>
      <c r="B448">
        <v>-1000</v>
      </c>
      <c r="C448">
        <v>1000</v>
      </c>
      <c r="D448" t="s">
        <v>2135</v>
      </c>
      <c r="E448" t="s">
        <v>4259</v>
      </c>
      <c r="F448" t="s">
        <v>2813</v>
      </c>
      <c r="G448" t="s">
        <v>2812</v>
      </c>
    </row>
    <row r="449" spans="1:7" x14ac:dyDescent="0.2">
      <c r="A449" t="s">
        <v>2811</v>
      </c>
      <c r="B449">
        <v>0</v>
      </c>
      <c r="C449">
        <v>1000</v>
      </c>
      <c r="D449" t="s">
        <v>2144</v>
      </c>
      <c r="E449" t="s">
        <v>4170</v>
      </c>
      <c r="F449" t="s">
        <v>2810</v>
      </c>
      <c r="G449" t="s">
        <v>2809</v>
      </c>
    </row>
    <row r="450" spans="1:7" x14ac:dyDescent="0.2">
      <c r="A450" t="s">
        <v>2808</v>
      </c>
      <c r="B450">
        <v>0</v>
      </c>
      <c r="C450">
        <v>0</v>
      </c>
      <c r="D450" t="s">
        <v>2144</v>
      </c>
      <c r="E450" t="s">
        <v>4258</v>
      </c>
      <c r="F450" t="s">
        <v>2807</v>
      </c>
      <c r="G450" t="s">
        <v>2806</v>
      </c>
    </row>
    <row r="451" spans="1:7" x14ac:dyDescent="0.2">
      <c r="A451" t="s">
        <v>2805</v>
      </c>
      <c r="B451">
        <v>-1000</v>
      </c>
      <c r="C451">
        <v>1000</v>
      </c>
      <c r="D451" t="s">
        <v>2135</v>
      </c>
      <c r="E451" t="s">
        <v>4148</v>
      </c>
      <c r="F451" t="s">
        <v>2804</v>
      </c>
      <c r="G451" t="s">
        <v>2803</v>
      </c>
    </row>
    <row r="452" spans="1:7" x14ac:dyDescent="0.2">
      <c r="A452" t="s">
        <v>2802</v>
      </c>
      <c r="B452">
        <v>-1000</v>
      </c>
      <c r="C452">
        <v>0</v>
      </c>
      <c r="D452" t="s">
        <v>2573</v>
      </c>
      <c r="E452" t="s">
        <v>4257</v>
      </c>
      <c r="F452" t="s">
        <v>2801</v>
      </c>
      <c r="G452" t="s">
        <v>2800</v>
      </c>
    </row>
    <row r="453" spans="1:7" x14ac:dyDescent="0.2">
      <c r="A453" t="s">
        <v>2799</v>
      </c>
      <c r="B453">
        <v>-1000</v>
      </c>
      <c r="C453">
        <v>0</v>
      </c>
      <c r="D453" t="s">
        <v>2573</v>
      </c>
      <c r="E453" t="s">
        <v>4257</v>
      </c>
      <c r="F453" t="s">
        <v>2798</v>
      </c>
      <c r="G453" t="s">
        <v>2797</v>
      </c>
    </row>
    <row r="454" spans="1:7" x14ac:dyDescent="0.2">
      <c r="A454" t="s">
        <v>2796</v>
      </c>
      <c r="B454">
        <v>-1000</v>
      </c>
      <c r="C454">
        <v>0</v>
      </c>
      <c r="D454" t="s">
        <v>2573</v>
      </c>
      <c r="E454" t="s">
        <v>4257</v>
      </c>
      <c r="F454" t="s">
        <v>2795</v>
      </c>
      <c r="G454" t="s">
        <v>2794</v>
      </c>
    </row>
    <row r="455" spans="1:7" x14ac:dyDescent="0.2">
      <c r="A455" t="s">
        <v>2793</v>
      </c>
      <c r="B455">
        <v>-1000</v>
      </c>
      <c r="C455">
        <v>0</v>
      </c>
      <c r="D455" t="s">
        <v>2573</v>
      </c>
      <c r="E455" t="s">
        <v>4257</v>
      </c>
      <c r="F455" t="s">
        <v>2792</v>
      </c>
      <c r="G455" t="s">
        <v>2791</v>
      </c>
    </row>
    <row r="456" spans="1:7" x14ac:dyDescent="0.2">
      <c r="A456" t="s">
        <v>2790</v>
      </c>
      <c r="B456">
        <v>-1000</v>
      </c>
      <c r="C456">
        <v>0</v>
      </c>
      <c r="D456" t="s">
        <v>2573</v>
      </c>
      <c r="E456" t="s">
        <v>4257</v>
      </c>
      <c r="F456" t="s">
        <v>2789</v>
      </c>
      <c r="G456" t="s">
        <v>2788</v>
      </c>
    </row>
    <row r="457" spans="1:7" x14ac:dyDescent="0.2">
      <c r="A457" t="s">
        <v>2787</v>
      </c>
      <c r="B457">
        <v>-1000</v>
      </c>
      <c r="C457">
        <v>0</v>
      </c>
      <c r="D457" t="s">
        <v>2573</v>
      </c>
      <c r="E457" t="s">
        <v>4257</v>
      </c>
      <c r="F457" t="s">
        <v>2786</v>
      </c>
      <c r="G457" t="s">
        <v>2785</v>
      </c>
    </row>
    <row r="458" spans="1:7" x14ac:dyDescent="0.2">
      <c r="A458" t="s">
        <v>2784</v>
      </c>
      <c r="B458">
        <v>-1000</v>
      </c>
      <c r="C458">
        <v>0</v>
      </c>
      <c r="D458" t="s">
        <v>2573</v>
      </c>
      <c r="E458" t="s">
        <v>4257</v>
      </c>
      <c r="F458" t="s">
        <v>2783</v>
      </c>
      <c r="G458" t="s">
        <v>2782</v>
      </c>
    </row>
    <row r="459" spans="1:7" x14ac:dyDescent="0.2">
      <c r="A459" t="s">
        <v>2781</v>
      </c>
      <c r="B459">
        <v>-1000</v>
      </c>
      <c r="C459">
        <v>1000</v>
      </c>
      <c r="D459" t="s">
        <v>2135</v>
      </c>
      <c r="E459" t="s">
        <v>4256</v>
      </c>
      <c r="F459" t="s">
        <v>2780</v>
      </c>
      <c r="G459" t="s">
        <v>2779</v>
      </c>
    </row>
    <row r="460" spans="1:7" x14ac:dyDescent="0.2">
      <c r="A460" t="s">
        <v>2778</v>
      </c>
      <c r="B460">
        <v>-1000</v>
      </c>
      <c r="C460">
        <v>1000</v>
      </c>
      <c r="D460" t="s">
        <v>2135</v>
      </c>
      <c r="E460" t="s">
        <v>4256</v>
      </c>
      <c r="F460" t="s">
        <v>2777</v>
      </c>
      <c r="G460" t="s">
        <v>2776</v>
      </c>
    </row>
    <row r="461" spans="1:7" x14ac:dyDescent="0.2">
      <c r="A461" t="s">
        <v>2775</v>
      </c>
      <c r="B461">
        <v>-1000</v>
      </c>
      <c r="C461">
        <v>1000</v>
      </c>
      <c r="D461" t="s">
        <v>2135</v>
      </c>
      <c r="E461" t="s">
        <v>4256</v>
      </c>
      <c r="F461" t="s">
        <v>2774</v>
      </c>
      <c r="G461" t="s">
        <v>2773</v>
      </c>
    </row>
    <row r="462" spans="1:7" x14ac:dyDescent="0.2">
      <c r="A462" t="s">
        <v>2772</v>
      </c>
      <c r="B462">
        <v>-1000</v>
      </c>
      <c r="C462">
        <v>1000</v>
      </c>
      <c r="D462" t="s">
        <v>2135</v>
      </c>
      <c r="E462" t="s">
        <v>4256</v>
      </c>
      <c r="F462" t="s">
        <v>2771</v>
      </c>
      <c r="G462" t="s">
        <v>2770</v>
      </c>
    </row>
    <row r="463" spans="1:7" x14ac:dyDescent="0.2">
      <c r="A463" t="s">
        <v>2769</v>
      </c>
      <c r="B463">
        <v>-1000</v>
      </c>
      <c r="C463">
        <v>1000</v>
      </c>
      <c r="D463" t="s">
        <v>2135</v>
      </c>
      <c r="E463" t="s">
        <v>4256</v>
      </c>
      <c r="F463" t="s">
        <v>2768</v>
      </c>
      <c r="G463" t="s">
        <v>2767</v>
      </c>
    </row>
    <row r="464" spans="1:7" x14ac:dyDescent="0.2">
      <c r="A464" t="s">
        <v>2766</v>
      </c>
      <c r="B464">
        <v>-1000</v>
      </c>
      <c r="C464">
        <v>1000</v>
      </c>
      <c r="D464" t="s">
        <v>2135</v>
      </c>
      <c r="E464" t="s">
        <v>4256</v>
      </c>
      <c r="F464" t="s">
        <v>2765</v>
      </c>
      <c r="G464" t="s">
        <v>2764</v>
      </c>
    </row>
    <row r="465" spans="1:7" x14ac:dyDescent="0.2">
      <c r="A465" t="s">
        <v>2763</v>
      </c>
      <c r="B465">
        <v>-1000</v>
      </c>
      <c r="C465">
        <v>1000</v>
      </c>
      <c r="D465" t="s">
        <v>2135</v>
      </c>
      <c r="E465" t="s">
        <v>4256</v>
      </c>
      <c r="F465" t="s">
        <v>2762</v>
      </c>
      <c r="G465" t="s">
        <v>2761</v>
      </c>
    </row>
    <row r="466" spans="1:7" x14ac:dyDescent="0.2">
      <c r="A466" t="s">
        <v>2760</v>
      </c>
      <c r="B466">
        <v>-1000</v>
      </c>
      <c r="C466">
        <v>1000</v>
      </c>
      <c r="D466" t="s">
        <v>2135</v>
      </c>
      <c r="E466" t="s">
        <v>4255</v>
      </c>
      <c r="F466" t="s">
        <v>2759</v>
      </c>
      <c r="G466" t="s">
        <v>2758</v>
      </c>
    </row>
    <row r="467" spans="1:7" x14ac:dyDescent="0.2">
      <c r="A467" t="s">
        <v>2757</v>
      </c>
      <c r="B467">
        <v>-1000</v>
      </c>
      <c r="C467">
        <v>1000</v>
      </c>
      <c r="D467" t="s">
        <v>2135</v>
      </c>
      <c r="E467" t="s">
        <v>4254</v>
      </c>
      <c r="F467" t="s">
        <v>2756</v>
      </c>
      <c r="G467" t="s">
        <v>2755</v>
      </c>
    </row>
    <row r="468" spans="1:7" x14ac:dyDescent="0.2">
      <c r="A468" t="s">
        <v>2754</v>
      </c>
      <c r="B468">
        <v>-1000</v>
      </c>
      <c r="C468">
        <v>0</v>
      </c>
      <c r="D468" t="s">
        <v>2573</v>
      </c>
      <c r="E468" t="s">
        <v>4253</v>
      </c>
      <c r="F468" t="s">
        <v>2753</v>
      </c>
      <c r="G468" t="s">
        <v>2752</v>
      </c>
    </row>
    <row r="469" spans="1:7" x14ac:dyDescent="0.2">
      <c r="A469" t="s">
        <v>2751</v>
      </c>
      <c r="B469">
        <v>-1000</v>
      </c>
      <c r="C469">
        <v>1000</v>
      </c>
      <c r="D469" t="s">
        <v>2135</v>
      </c>
      <c r="E469" t="s">
        <v>4252</v>
      </c>
      <c r="F469" t="s">
        <v>2750</v>
      </c>
      <c r="G469" t="s">
        <v>2749</v>
      </c>
    </row>
    <row r="470" spans="1:7" x14ac:dyDescent="0.2">
      <c r="A470" t="s">
        <v>2748</v>
      </c>
      <c r="B470">
        <v>-1000</v>
      </c>
      <c r="C470">
        <v>1000</v>
      </c>
      <c r="D470" t="s">
        <v>2135</v>
      </c>
      <c r="E470" t="s">
        <v>4251</v>
      </c>
      <c r="F470" t="s">
        <v>2747</v>
      </c>
      <c r="G470" t="s">
        <v>2746</v>
      </c>
    </row>
    <row r="471" spans="1:7" x14ac:dyDescent="0.2">
      <c r="A471" t="s">
        <v>2745</v>
      </c>
      <c r="B471">
        <v>-1000</v>
      </c>
      <c r="C471">
        <v>1000</v>
      </c>
      <c r="D471" t="s">
        <v>2135</v>
      </c>
      <c r="E471" t="s">
        <v>4250</v>
      </c>
      <c r="F471" t="s">
        <v>2744</v>
      </c>
      <c r="G471" t="s">
        <v>2743</v>
      </c>
    </row>
    <row r="472" spans="1:7" x14ac:dyDescent="0.2">
      <c r="A472" t="s">
        <v>2742</v>
      </c>
      <c r="B472">
        <v>-1000</v>
      </c>
      <c r="C472">
        <v>1000</v>
      </c>
      <c r="D472" t="s">
        <v>2135</v>
      </c>
      <c r="E472" t="s">
        <v>4249</v>
      </c>
      <c r="F472" t="s">
        <v>2741</v>
      </c>
      <c r="G472" t="s">
        <v>2740</v>
      </c>
    </row>
    <row r="473" spans="1:7" x14ac:dyDescent="0.2">
      <c r="A473" t="s">
        <v>2739</v>
      </c>
      <c r="B473">
        <v>0</v>
      </c>
      <c r="C473">
        <v>1000</v>
      </c>
      <c r="D473" t="s">
        <v>2144</v>
      </c>
      <c r="E473" t="s">
        <v>4244</v>
      </c>
      <c r="F473" t="s">
        <v>2738</v>
      </c>
      <c r="G473" t="s">
        <v>2737</v>
      </c>
    </row>
    <row r="474" spans="1:7" x14ac:dyDescent="0.2">
      <c r="A474" t="s">
        <v>2736</v>
      </c>
      <c r="B474">
        <v>0</v>
      </c>
      <c r="C474">
        <v>1000</v>
      </c>
      <c r="D474" t="s">
        <v>2144</v>
      </c>
      <c r="E474" t="s">
        <v>4248</v>
      </c>
      <c r="F474" t="s">
        <v>2735</v>
      </c>
      <c r="G474" t="s">
        <v>2734</v>
      </c>
    </row>
    <row r="475" spans="1:7" x14ac:dyDescent="0.2">
      <c r="A475" t="s">
        <v>2733</v>
      </c>
      <c r="B475">
        <v>0</v>
      </c>
      <c r="C475">
        <v>1000</v>
      </c>
      <c r="D475" t="s">
        <v>2144</v>
      </c>
      <c r="E475" t="s">
        <v>4247</v>
      </c>
      <c r="F475" t="s">
        <v>2732</v>
      </c>
      <c r="G475" t="s">
        <v>2731</v>
      </c>
    </row>
    <row r="476" spans="1:7" x14ac:dyDescent="0.2">
      <c r="A476" t="s">
        <v>2730</v>
      </c>
      <c r="B476">
        <v>0</v>
      </c>
      <c r="C476">
        <v>1000</v>
      </c>
      <c r="D476" t="s">
        <v>2144</v>
      </c>
      <c r="E476" t="s">
        <v>4246</v>
      </c>
      <c r="F476" t="s">
        <v>2729</v>
      </c>
      <c r="G476" t="s">
        <v>2728</v>
      </c>
    </row>
    <row r="477" spans="1:7" x14ac:dyDescent="0.2">
      <c r="A477" t="s">
        <v>2727</v>
      </c>
      <c r="B477">
        <v>0</v>
      </c>
      <c r="C477">
        <v>1000</v>
      </c>
      <c r="D477" t="s">
        <v>2144</v>
      </c>
      <c r="E477" t="s">
        <v>4245</v>
      </c>
      <c r="F477" t="s">
        <v>2726</v>
      </c>
      <c r="G477" t="s">
        <v>2725</v>
      </c>
    </row>
    <row r="478" spans="1:7" x14ac:dyDescent="0.2">
      <c r="A478" t="s">
        <v>2724</v>
      </c>
      <c r="B478">
        <v>0</v>
      </c>
      <c r="C478">
        <v>1000</v>
      </c>
      <c r="D478" t="s">
        <v>2144</v>
      </c>
      <c r="E478" t="s">
        <v>4244</v>
      </c>
      <c r="F478" t="s">
        <v>2723</v>
      </c>
      <c r="G478" t="s">
        <v>2722</v>
      </c>
    </row>
    <row r="479" spans="1:7" x14ac:dyDescent="0.2">
      <c r="A479" t="s">
        <v>2721</v>
      </c>
      <c r="B479">
        <v>-1000</v>
      </c>
      <c r="C479">
        <v>1000</v>
      </c>
      <c r="D479" t="s">
        <v>2135</v>
      </c>
      <c r="E479" t="s">
        <v>4243</v>
      </c>
      <c r="F479" t="s">
        <v>2720</v>
      </c>
      <c r="G479" t="s">
        <v>2719</v>
      </c>
    </row>
    <row r="480" spans="1:7" x14ac:dyDescent="0.2">
      <c r="A480" t="s">
        <v>2718</v>
      </c>
      <c r="B480">
        <v>0</v>
      </c>
      <c r="C480">
        <v>1000</v>
      </c>
      <c r="D480" t="s">
        <v>2144</v>
      </c>
      <c r="E480" t="s">
        <v>4242</v>
      </c>
      <c r="F480" t="s">
        <v>2717</v>
      </c>
      <c r="G480" t="s">
        <v>2716</v>
      </c>
    </row>
    <row r="481" spans="1:7" x14ac:dyDescent="0.2">
      <c r="A481" t="s">
        <v>2715</v>
      </c>
      <c r="B481">
        <v>-1000</v>
      </c>
      <c r="C481">
        <v>1000</v>
      </c>
      <c r="D481" t="s">
        <v>2135</v>
      </c>
      <c r="E481" t="s">
        <v>4241</v>
      </c>
      <c r="F481" t="s">
        <v>2714</v>
      </c>
      <c r="G481" t="s">
        <v>2713</v>
      </c>
    </row>
    <row r="482" spans="1:7" x14ac:dyDescent="0.2">
      <c r="A482" t="s">
        <v>2712</v>
      </c>
      <c r="B482">
        <v>-1000</v>
      </c>
      <c r="C482">
        <v>1000</v>
      </c>
      <c r="D482" t="s">
        <v>2135</v>
      </c>
      <c r="E482" t="s">
        <v>4240</v>
      </c>
      <c r="F482" t="s">
        <v>2711</v>
      </c>
      <c r="G482" t="s">
        <v>2710</v>
      </c>
    </row>
    <row r="483" spans="1:7" x14ac:dyDescent="0.2">
      <c r="A483" t="s">
        <v>2709</v>
      </c>
      <c r="B483">
        <v>-1000</v>
      </c>
      <c r="C483">
        <v>1000</v>
      </c>
      <c r="D483" t="s">
        <v>2135</v>
      </c>
      <c r="E483" t="s">
        <v>4148</v>
      </c>
      <c r="F483" t="s">
        <v>2708</v>
      </c>
      <c r="G483" t="s">
        <v>2707</v>
      </c>
    </row>
    <row r="484" spans="1:7" x14ac:dyDescent="0.2">
      <c r="A484" t="s">
        <v>2706</v>
      </c>
      <c r="B484">
        <v>-1000</v>
      </c>
      <c r="C484">
        <v>1000</v>
      </c>
      <c r="D484" t="s">
        <v>2135</v>
      </c>
      <c r="E484" t="s">
        <v>4148</v>
      </c>
      <c r="F484" t="s">
        <v>2705</v>
      </c>
      <c r="G484" t="s">
        <v>2704</v>
      </c>
    </row>
    <row r="485" spans="1:7" x14ac:dyDescent="0.2">
      <c r="A485" t="s">
        <v>2703</v>
      </c>
      <c r="B485">
        <v>-1000</v>
      </c>
      <c r="C485">
        <v>1000</v>
      </c>
      <c r="D485" t="s">
        <v>2135</v>
      </c>
      <c r="E485" t="s">
        <v>4239</v>
      </c>
      <c r="F485" t="s">
        <v>2702</v>
      </c>
      <c r="G485" t="s">
        <v>2701</v>
      </c>
    </row>
    <row r="486" spans="1:7" x14ac:dyDescent="0.2">
      <c r="A486" t="s">
        <v>2700</v>
      </c>
      <c r="B486">
        <v>0</v>
      </c>
      <c r="C486">
        <v>1000</v>
      </c>
      <c r="D486" t="s">
        <v>2144</v>
      </c>
      <c r="E486" t="s">
        <v>4171</v>
      </c>
      <c r="F486" t="s">
        <v>2699</v>
      </c>
      <c r="G486" t="s">
        <v>2698</v>
      </c>
    </row>
    <row r="487" spans="1:7" x14ac:dyDescent="0.2">
      <c r="A487" t="s">
        <v>2697</v>
      </c>
      <c r="B487">
        <v>0</v>
      </c>
      <c r="C487">
        <v>1000</v>
      </c>
      <c r="D487" t="s">
        <v>2144</v>
      </c>
      <c r="E487" t="s">
        <v>4238</v>
      </c>
      <c r="F487" t="s">
        <v>2696</v>
      </c>
      <c r="G487" t="s">
        <v>2695</v>
      </c>
    </row>
    <row r="488" spans="1:7" x14ac:dyDescent="0.2">
      <c r="A488" t="s">
        <v>2694</v>
      </c>
      <c r="B488">
        <v>0</v>
      </c>
      <c r="C488">
        <v>0</v>
      </c>
      <c r="D488" t="s">
        <v>2144</v>
      </c>
      <c r="E488" t="s">
        <v>4237</v>
      </c>
      <c r="F488" t="s">
        <v>2693</v>
      </c>
      <c r="G488" t="s">
        <v>2692</v>
      </c>
    </row>
    <row r="489" spans="1:7" x14ac:dyDescent="0.2">
      <c r="A489" t="s">
        <v>2691</v>
      </c>
      <c r="B489">
        <v>0</v>
      </c>
      <c r="C489">
        <v>1000</v>
      </c>
      <c r="D489" t="s">
        <v>2144</v>
      </c>
      <c r="E489" t="s">
        <v>4236</v>
      </c>
      <c r="F489" t="s">
        <v>2690</v>
      </c>
      <c r="G489" t="s">
        <v>2689</v>
      </c>
    </row>
    <row r="490" spans="1:7" x14ac:dyDescent="0.2">
      <c r="A490" t="s">
        <v>2688</v>
      </c>
      <c r="B490">
        <v>-1000</v>
      </c>
      <c r="C490">
        <v>1000</v>
      </c>
      <c r="D490" t="s">
        <v>2135</v>
      </c>
      <c r="E490" t="s">
        <v>4235</v>
      </c>
      <c r="F490" t="s">
        <v>2687</v>
      </c>
      <c r="G490" t="s">
        <v>2686</v>
      </c>
    </row>
    <row r="491" spans="1:7" x14ac:dyDescent="0.2">
      <c r="A491" t="s">
        <v>2685</v>
      </c>
      <c r="B491">
        <v>-1000</v>
      </c>
      <c r="C491">
        <v>1000</v>
      </c>
      <c r="D491" t="s">
        <v>2135</v>
      </c>
      <c r="E491" t="s">
        <v>4148</v>
      </c>
      <c r="F491" t="s">
        <v>2684</v>
      </c>
      <c r="G491" t="s">
        <v>2683</v>
      </c>
    </row>
    <row r="492" spans="1:7" x14ac:dyDescent="0.2">
      <c r="A492" t="s">
        <v>2682</v>
      </c>
      <c r="B492">
        <v>-1000</v>
      </c>
      <c r="C492">
        <v>1000</v>
      </c>
      <c r="D492" t="s">
        <v>2135</v>
      </c>
      <c r="E492" t="s">
        <v>4234</v>
      </c>
      <c r="F492" t="s">
        <v>2681</v>
      </c>
      <c r="G492" t="s">
        <v>2680</v>
      </c>
    </row>
    <row r="493" spans="1:7" x14ac:dyDescent="0.2">
      <c r="A493" t="s">
        <v>2679</v>
      </c>
      <c r="B493">
        <v>-1000</v>
      </c>
      <c r="C493">
        <v>1000</v>
      </c>
      <c r="D493" t="s">
        <v>2135</v>
      </c>
      <c r="E493" t="s">
        <v>4148</v>
      </c>
      <c r="F493" t="s">
        <v>2678</v>
      </c>
      <c r="G493" t="s">
        <v>2677</v>
      </c>
    </row>
    <row r="494" spans="1:7" x14ac:dyDescent="0.2">
      <c r="A494" t="s">
        <v>2676</v>
      </c>
      <c r="B494">
        <v>-1000</v>
      </c>
      <c r="C494">
        <v>1000</v>
      </c>
      <c r="D494" t="s">
        <v>2135</v>
      </c>
      <c r="E494" t="s">
        <v>4172</v>
      </c>
      <c r="F494" t="s">
        <v>2675</v>
      </c>
      <c r="G494" t="s">
        <v>2674</v>
      </c>
    </row>
    <row r="495" spans="1:7" x14ac:dyDescent="0.2">
      <c r="A495" t="s">
        <v>2673</v>
      </c>
      <c r="B495">
        <v>-1000</v>
      </c>
      <c r="C495">
        <v>1000</v>
      </c>
      <c r="D495" t="s">
        <v>2135</v>
      </c>
      <c r="E495" t="s">
        <v>4148</v>
      </c>
      <c r="F495" t="s">
        <v>2672</v>
      </c>
      <c r="G495" t="s">
        <v>2671</v>
      </c>
    </row>
    <row r="496" spans="1:7" x14ac:dyDescent="0.2">
      <c r="A496" t="s">
        <v>2670</v>
      </c>
      <c r="B496">
        <v>0</v>
      </c>
      <c r="C496">
        <v>1000</v>
      </c>
      <c r="D496" t="s">
        <v>2144</v>
      </c>
      <c r="E496" t="s">
        <v>4233</v>
      </c>
      <c r="F496" t="s">
        <v>2669</v>
      </c>
      <c r="G496" t="s">
        <v>2668</v>
      </c>
    </row>
    <row r="497" spans="1:7" x14ac:dyDescent="0.2">
      <c r="A497" t="s">
        <v>2667</v>
      </c>
      <c r="B497">
        <v>-1000</v>
      </c>
      <c r="C497">
        <v>1000</v>
      </c>
      <c r="D497" t="s">
        <v>2135</v>
      </c>
      <c r="E497" t="s">
        <v>4175</v>
      </c>
      <c r="F497" t="s">
        <v>2666</v>
      </c>
      <c r="G497" t="s">
        <v>2665</v>
      </c>
    </row>
    <row r="498" spans="1:7" x14ac:dyDescent="0.2">
      <c r="A498" t="s">
        <v>2664</v>
      </c>
      <c r="B498">
        <v>-1000</v>
      </c>
      <c r="C498">
        <v>1000</v>
      </c>
      <c r="D498" t="s">
        <v>2135</v>
      </c>
      <c r="E498" t="s">
        <v>4175</v>
      </c>
      <c r="F498" t="s">
        <v>2663</v>
      </c>
      <c r="G498" t="s">
        <v>2662</v>
      </c>
    </row>
    <row r="499" spans="1:7" x14ac:dyDescent="0.2">
      <c r="A499" t="s">
        <v>2661</v>
      </c>
      <c r="B499">
        <v>-1000</v>
      </c>
      <c r="C499">
        <v>1000</v>
      </c>
      <c r="D499" t="s">
        <v>2135</v>
      </c>
      <c r="E499" t="s">
        <v>4232</v>
      </c>
      <c r="F499" t="s">
        <v>2660</v>
      </c>
      <c r="G499" t="s">
        <v>2659</v>
      </c>
    </row>
    <row r="500" spans="1:7" x14ac:dyDescent="0.2">
      <c r="A500" t="s">
        <v>2658</v>
      </c>
      <c r="B500">
        <v>-1000</v>
      </c>
      <c r="C500">
        <v>1000</v>
      </c>
      <c r="D500" t="s">
        <v>2135</v>
      </c>
      <c r="E500" t="s">
        <v>4148</v>
      </c>
      <c r="F500" t="s">
        <v>2657</v>
      </c>
      <c r="G500" t="s">
        <v>2656</v>
      </c>
    </row>
    <row r="501" spans="1:7" x14ac:dyDescent="0.2">
      <c r="A501" t="s">
        <v>2655</v>
      </c>
      <c r="B501">
        <v>-1000</v>
      </c>
      <c r="C501">
        <v>0</v>
      </c>
      <c r="D501" t="s">
        <v>2573</v>
      </c>
      <c r="E501" t="s">
        <v>4231</v>
      </c>
      <c r="F501" t="s">
        <v>2654</v>
      </c>
      <c r="G501" t="s">
        <v>2653</v>
      </c>
    </row>
    <row r="502" spans="1:7" x14ac:dyDescent="0.2">
      <c r="A502" t="s">
        <v>2652</v>
      </c>
      <c r="B502">
        <v>-1000</v>
      </c>
      <c r="C502">
        <v>0</v>
      </c>
      <c r="D502" t="s">
        <v>2573</v>
      </c>
      <c r="E502" t="s">
        <v>4148</v>
      </c>
      <c r="F502" t="s">
        <v>2651</v>
      </c>
      <c r="G502" t="s">
        <v>2650</v>
      </c>
    </row>
    <row r="503" spans="1:7" x14ac:dyDescent="0.2">
      <c r="A503" t="s">
        <v>2649</v>
      </c>
      <c r="B503">
        <v>0</v>
      </c>
      <c r="C503">
        <v>0</v>
      </c>
      <c r="D503" t="s">
        <v>2573</v>
      </c>
      <c r="E503" t="s">
        <v>4230</v>
      </c>
      <c r="F503" t="s">
        <v>2648</v>
      </c>
      <c r="G503" t="s">
        <v>2647</v>
      </c>
    </row>
    <row r="504" spans="1:7" x14ac:dyDescent="0.2">
      <c r="A504" t="s">
        <v>2646</v>
      </c>
      <c r="B504">
        <v>-1000</v>
      </c>
      <c r="C504">
        <v>1000</v>
      </c>
      <c r="D504" t="s">
        <v>2135</v>
      </c>
      <c r="E504" t="s">
        <v>4229</v>
      </c>
      <c r="F504" t="s">
        <v>2645</v>
      </c>
      <c r="G504" t="s">
        <v>2644</v>
      </c>
    </row>
    <row r="505" spans="1:7" x14ac:dyDescent="0.2">
      <c r="A505" t="s">
        <v>2643</v>
      </c>
      <c r="B505">
        <v>-1000</v>
      </c>
      <c r="C505">
        <v>1000</v>
      </c>
      <c r="D505" t="s">
        <v>2135</v>
      </c>
      <c r="E505" t="s">
        <v>4148</v>
      </c>
      <c r="F505" t="s">
        <v>2642</v>
      </c>
      <c r="G505" t="s">
        <v>2641</v>
      </c>
    </row>
    <row r="506" spans="1:7" x14ac:dyDescent="0.2">
      <c r="A506" t="s">
        <v>2640</v>
      </c>
      <c r="B506">
        <v>-1000</v>
      </c>
      <c r="C506">
        <v>1000</v>
      </c>
      <c r="D506" t="s">
        <v>2135</v>
      </c>
      <c r="E506" t="s">
        <v>4228</v>
      </c>
      <c r="F506" t="s">
        <v>2639</v>
      </c>
      <c r="G506" t="s">
        <v>2638</v>
      </c>
    </row>
    <row r="507" spans="1:7" x14ac:dyDescent="0.2">
      <c r="A507" t="s">
        <v>2637</v>
      </c>
      <c r="B507">
        <v>-1000</v>
      </c>
      <c r="C507">
        <v>1000</v>
      </c>
      <c r="D507" t="s">
        <v>2135</v>
      </c>
      <c r="E507" t="s">
        <v>4227</v>
      </c>
      <c r="F507" t="s">
        <v>2636</v>
      </c>
      <c r="G507" t="s">
        <v>2635</v>
      </c>
    </row>
    <row r="508" spans="1:7" x14ac:dyDescent="0.2">
      <c r="A508" t="s">
        <v>2634</v>
      </c>
      <c r="B508">
        <v>-1000</v>
      </c>
      <c r="C508">
        <v>1000</v>
      </c>
      <c r="D508" t="s">
        <v>2135</v>
      </c>
      <c r="E508" t="s">
        <v>4227</v>
      </c>
      <c r="F508" t="s">
        <v>2633</v>
      </c>
      <c r="G508" t="s">
        <v>2632</v>
      </c>
    </row>
    <row r="509" spans="1:7" x14ac:dyDescent="0.2">
      <c r="A509" t="s">
        <v>2631</v>
      </c>
      <c r="B509">
        <v>-1000</v>
      </c>
      <c r="C509">
        <v>10000</v>
      </c>
      <c r="D509" t="s">
        <v>2135</v>
      </c>
      <c r="E509" t="s">
        <v>4148</v>
      </c>
      <c r="F509" t="s">
        <v>2630</v>
      </c>
      <c r="G509" t="s">
        <v>2629</v>
      </c>
    </row>
    <row r="510" spans="1:7" x14ac:dyDescent="0.2">
      <c r="A510" t="s">
        <v>2628</v>
      </c>
      <c r="B510">
        <v>-1000</v>
      </c>
      <c r="C510">
        <v>10000</v>
      </c>
      <c r="D510" t="s">
        <v>2135</v>
      </c>
      <c r="E510" t="s">
        <v>4148</v>
      </c>
      <c r="F510" t="s">
        <v>2627</v>
      </c>
      <c r="G510" t="s">
        <v>2626</v>
      </c>
    </row>
    <row r="511" spans="1:7" x14ac:dyDescent="0.2">
      <c r="A511" t="s">
        <v>2625</v>
      </c>
      <c r="B511">
        <v>0</v>
      </c>
      <c r="C511">
        <v>1000</v>
      </c>
      <c r="D511" t="s">
        <v>2144</v>
      </c>
      <c r="E511" t="s">
        <v>4204</v>
      </c>
      <c r="F511" t="s">
        <v>2624</v>
      </c>
      <c r="G511" t="s">
        <v>2623</v>
      </c>
    </row>
    <row r="512" spans="1:7" x14ac:dyDescent="0.2">
      <c r="A512" t="s">
        <v>2622</v>
      </c>
      <c r="B512">
        <v>-1000</v>
      </c>
      <c r="C512">
        <v>1000</v>
      </c>
      <c r="D512" t="s">
        <v>2135</v>
      </c>
      <c r="E512" t="s">
        <v>4226</v>
      </c>
      <c r="F512" t="s">
        <v>2621</v>
      </c>
      <c r="G512" t="s">
        <v>2620</v>
      </c>
    </row>
    <row r="513" spans="1:7" x14ac:dyDescent="0.2">
      <c r="A513" t="s">
        <v>2619</v>
      </c>
      <c r="B513">
        <v>-1000</v>
      </c>
      <c r="C513">
        <v>1000</v>
      </c>
      <c r="D513" t="s">
        <v>2135</v>
      </c>
      <c r="E513" t="s">
        <v>4225</v>
      </c>
      <c r="F513" t="s">
        <v>2618</v>
      </c>
      <c r="G513" t="s">
        <v>2617</v>
      </c>
    </row>
    <row r="514" spans="1:7" x14ac:dyDescent="0.2">
      <c r="A514" t="s">
        <v>2616</v>
      </c>
      <c r="B514">
        <v>-1000</v>
      </c>
      <c r="C514">
        <v>1000</v>
      </c>
      <c r="D514" t="s">
        <v>2135</v>
      </c>
      <c r="E514" t="s">
        <v>4148</v>
      </c>
      <c r="F514" t="s">
        <v>2615</v>
      </c>
      <c r="G514" t="s">
        <v>2614</v>
      </c>
    </row>
    <row r="515" spans="1:7" x14ac:dyDescent="0.2">
      <c r="A515" t="s">
        <v>2613</v>
      </c>
      <c r="B515">
        <v>0</v>
      </c>
      <c r="C515">
        <v>1000</v>
      </c>
      <c r="D515" t="s">
        <v>2144</v>
      </c>
      <c r="E515" t="s">
        <v>4224</v>
      </c>
      <c r="F515" t="s">
        <v>2612</v>
      </c>
      <c r="G515" t="s">
        <v>2611</v>
      </c>
    </row>
    <row r="516" spans="1:7" x14ac:dyDescent="0.2">
      <c r="A516" t="s">
        <v>2610</v>
      </c>
      <c r="B516">
        <v>-1000</v>
      </c>
      <c r="C516">
        <v>0</v>
      </c>
      <c r="D516" t="s">
        <v>2573</v>
      </c>
      <c r="E516" t="s">
        <v>4223</v>
      </c>
      <c r="F516" t="s">
        <v>2609</v>
      </c>
      <c r="G516" t="s">
        <v>2608</v>
      </c>
    </row>
    <row r="517" spans="1:7" x14ac:dyDescent="0.2">
      <c r="A517" t="s">
        <v>2607</v>
      </c>
      <c r="B517">
        <v>0</v>
      </c>
      <c r="C517">
        <v>1000</v>
      </c>
      <c r="D517" t="s">
        <v>2144</v>
      </c>
      <c r="E517" t="s">
        <v>4222</v>
      </c>
      <c r="F517" t="s">
        <v>2606</v>
      </c>
      <c r="G517" t="s">
        <v>2605</v>
      </c>
    </row>
    <row r="518" spans="1:7" x14ac:dyDescent="0.2">
      <c r="A518" t="s">
        <v>2604</v>
      </c>
      <c r="B518">
        <v>-1000</v>
      </c>
      <c r="C518">
        <v>0</v>
      </c>
      <c r="D518" t="s">
        <v>2573</v>
      </c>
      <c r="E518" t="s">
        <v>4148</v>
      </c>
      <c r="F518" t="s">
        <v>2603</v>
      </c>
      <c r="G518" t="s">
        <v>2602</v>
      </c>
    </row>
    <row r="519" spans="1:7" x14ac:dyDescent="0.2">
      <c r="A519" t="s">
        <v>2601</v>
      </c>
      <c r="B519">
        <v>-1000</v>
      </c>
      <c r="C519">
        <v>0</v>
      </c>
      <c r="D519" t="s">
        <v>2573</v>
      </c>
      <c r="E519" t="s">
        <v>4148</v>
      </c>
      <c r="F519" t="s">
        <v>2600</v>
      </c>
      <c r="G519" t="s">
        <v>2599</v>
      </c>
    </row>
    <row r="520" spans="1:7" x14ac:dyDescent="0.2">
      <c r="A520" t="s">
        <v>2598</v>
      </c>
      <c r="B520">
        <v>-1000</v>
      </c>
      <c r="C520">
        <v>0</v>
      </c>
      <c r="D520" t="s">
        <v>2573</v>
      </c>
      <c r="E520" t="s">
        <v>4148</v>
      </c>
      <c r="F520" t="s">
        <v>2597</v>
      </c>
      <c r="G520" t="s">
        <v>2596</v>
      </c>
    </row>
    <row r="521" spans="1:7" x14ac:dyDescent="0.2">
      <c r="A521" t="s">
        <v>2595</v>
      </c>
      <c r="B521">
        <v>0</v>
      </c>
      <c r="C521">
        <v>1000</v>
      </c>
      <c r="D521" t="s">
        <v>2144</v>
      </c>
      <c r="E521" t="s">
        <v>4148</v>
      </c>
      <c r="F521" t="s">
        <v>2594</v>
      </c>
      <c r="G521" t="s">
        <v>2593</v>
      </c>
    </row>
    <row r="522" spans="1:7" x14ac:dyDescent="0.2">
      <c r="A522" t="s">
        <v>2592</v>
      </c>
      <c r="B522">
        <v>-1000</v>
      </c>
      <c r="C522">
        <v>1000</v>
      </c>
      <c r="D522" t="s">
        <v>2135</v>
      </c>
      <c r="E522" t="s">
        <v>4221</v>
      </c>
      <c r="F522" t="s">
        <v>2591</v>
      </c>
      <c r="G522" t="s">
        <v>2590</v>
      </c>
    </row>
    <row r="523" spans="1:7" x14ac:dyDescent="0.2">
      <c r="A523" t="s">
        <v>2589</v>
      </c>
      <c r="B523">
        <v>0</v>
      </c>
      <c r="C523">
        <v>1000</v>
      </c>
      <c r="D523" t="s">
        <v>2144</v>
      </c>
      <c r="E523" t="s">
        <v>4220</v>
      </c>
      <c r="F523" t="s">
        <v>2588</v>
      </c>
      <c r="G523" t="s">
        <v>2587</v>
      </c>
    </row>
    <row r="524" spans="1:7" x14ac:dyDescent="0.2">
      <c r="A524" t="s">
        <v>2586</v>
      </c>
      <c r="B524">
        <v>0</v>
      </c>
      <c r="C524">
        <v>1000</v>
      </c>
      <c r="D524" t="s">
        <v>2144</v>
      </c>
      <c r="E524" t="s">
        <v>4219</v>
      </c>
      <c r="F524" t="s">
        <v>2585</v>
      </c>
      <c r="G524" t="s">
        <v>2584</v>
      </c>
    </row>
    <row r="525" spans="1:7" x14ac:dyDescent="0.2">
      <c r="A525" t="s">
        <v>2583</v>
      </c>
      <c r="B525">
        <v>-1000</v>
      </c>
      <c r="C525">
        <v>1000</v>
      </c>
      <c r="D525" t="s">
        <v>2135</v>
      </c>
      <c r="E525" t="s">
        <v>4148</v>
      </c>
      <c r="F525" t="s">
        <v>2582</v>
      </c>
      <c r="G525" t="s">
        <v>2581</v>
      </c>
    </row>
    <row r="526" spans="1:7" x14ac:dyDescent="0.2">
      <c r="A526" t="s">
        <v>2580</v>
      </c>
      <c r="B526">
        <v>-1000</v>
      </c>
      <c r="C526">
        <v>1000</v>
      </c>
      <c r="D526" t="s">
        <v>2135</v>
      </c>
      <c r="E526" t="s">
        <v>4148</v>
      </c>
      <c r="F526" t="s">
        <v>2579</v>
      </c>
      <c r="G526" t="s">
        <v>2578</v>
      </c>
    </row>
    <row r="527" spans="1:7" x14ac:dyDescent="0.2">
      <c r="A527" t="s">
        <v>2577</v>
      </c>
      <c r="B527">
        <v>-1000</v>
      </c>
      <c r="C527">
        <v>1000</v>
      </c>
      <c r="D527" t="s">
        <v>2135</v>
      </c>
      <c r="E527" t="s">
        <v>4148</v>
      </c>
      <c r="F527" t="s">
        <v>2576</v>
      </c>
      <c r="G527" t="s">
        <v>2575</v>
      </c>
    </row>
    <row r="528" spans="1:7" x14ac:dyDescent="0.2">
      <c r="A528" t="s">
        <v>2574</v>
      </c>
      <c r="B528">
        <v>-1000</v>
      </c>
      <c r="C528">
        <v>0</v>
      </c>
      <c r="D528" t="s">
        <v>2573</v>
      </c>
      <c r="E528" t="s">
        <v>4217</v>
      </c>
      <c r="F528" t="s">
        <v>2572</v>
      </c>
      <c r="G528" t="s">
        <v>2571</v>
      </c>
    </row>
    <row r="529" spans="1:7" x14ac:dyDescent="0.2">
      <c r="A529" t="s">
        <v>2570</v>
      </c>
      <c r="B529">
        <v>-1000</v>
      </c>
      <c r="C529">
        <v>1000</v>
      </c>
      <c r="D529" t="s">
        <v>2135</v>
      </c>
      <c r="E529" t="s">
        <v>4217</v>
      </c>
      <c r="F529" t="s">
        <v>2569</v>
      </c>
      <c r="G529" t="s">
        <v>2568</v>
      </c>
    </row>
    <row r="530" spans="1:7" x14ac:dyDescent="0.2">
      <c r="A530" t="s">
        <v>2567</v>
      </c>
      <c r="B530">
        <v>-1000</v>
      </c>
      <c r="C530">
        <v>1000</v>
      </c>
      <c r="D530" t="s">
        <v>2135</v>
      </c>
      <c r="E530" t="s">
        <v>4218</v>
      </c>
      <c r="F530" t="s">
        <v>2566</v>
      </c>
      <c r="G530" t="s">
        <v>2565</v>
      </c>
    </row>
    <row r="531" spans="1:7" x14ac:dyDescent="0.2">
      <c r="A531" t="s">
        <v>2564</v>
      </c>
      <c r="B531">
        <v>-1000</v>
      </c>
      <c r="C531">
        <v>1000</v>
      </c>
      <c r="D531" t="s">
        <v>2135</v>
      </c>
      <c r="E531" t="s">
        <v>4217</v>
      </c>
      <c r="F531" t="s">
        <v>2563</v>
      </c>
      <c r="G531" t="s">
        <v>2562</v>
      </c>
    </row>
    <row r="532" spans="1:7" x14ac:dyDescent="0.2">
      <c r="A532" t="s">
        <v>2561</v>
      </c>
      <c r="B532">
        <v>-1000</v>
      </c>
      <c r="C532">
        <v>1000</v>
      </c>
      <c r="D532" t="s">
        <v>2135</v>
      </c>
      <c r="E532" t="s">
        <v>4217</v>
      </c>
      <c r="F532" t="s">
        <v>2560</v>
      </c>
      <c r="G532" t="s">
        <v>2559</v>
      </c>
    </row>
    <row r="533" spans="1:7" x14ac:dyDescent="0.2">
      <c r="A533" t="s">
        <v>2558</v>
      </c>
      <c r="B533">
        <v>-1000</v>
      </c>
      <c r="C533">
        <v>1000</v>
      </c>
      <c r="D533" t="s">
        <v>2135</v>
      </c>
      <c r="E533" t="s">
        <v>4217</v>
      </c>
      <c r="F533" t="s">
        <v>2557</v>
      </c>
      <c r="G533" t="s">
        <v>2556</v>
      </c>
    </row>
    <row r="534" spans="1:7" x14ac:dyDescent="0.2">
      <c r="A534" t="s">
        <v>2555</v>
      </c>
      <c r="B534">
        <v>-1000</v>
      </c>
      <c r="C534">
        <v>1000</v>
      </c>
      <c r="D534" t="s">
        <v>2135</v>
      </c>
      <c r="E534" t="s">
        <v>4217</v>
      </c>
      <c r="F534" t="s">
        <v>2554</v>
      </c>
      <c r="G534" t="s">
        <v>2553</v>
      </c>
    </row>
    <row r="535" spans="1:7" x14ac:dyDescent="0.2">
      <c r="A535" t="s">
        <v>2552</v>
      </c>
      <c r="B535">
        <v>0</v>
      </c>
      <c r="C535">
        <v>1000</v>
      </c>
      <c r="D535" t="s">
        <v>2144</v>
      </c>
      <c r="E535" t="s">
        <v>4148</v>
      </c>
      <c r="F535" t="s">
        <v>2551</v>
      </c>
      <c r="G535" t="s">
        <v>2550</v>
      </c>
    </row>
    <row r="536" spans="1:7" x14ac:dyDescent="0.2">
      <c r="A536" t="s">
        <v>2549</v>
      </c>
      <c r="B536">
        <v>-1000</v>
      </c>
      <c r="C536">
        <v>1000</v>
      </c>
      <c r="D536" t="s">
        <v>2135</v>
      </c>
      <c r="E536" t="s">
        <v>4216</v>
      </c>
      <c r="F536" t="s">
        <v>2548</v>
      </c>
      <c r="G536" t="s">
        <v>2547</v>
      </c>
    </row>
    <row r="537" spans="1:7" x14ac:dyDescent="0.2">
      <c r="A537" t="s">
        <v>2546</v>
      </c>
      <c r="B537">
        <v>-1000</v>
      </c>
      <c r="C537">
        <v>1000</v>
      </c>
      <c r="D537" t="s">
        <v>2135</v>
      </c>
      <c r="E537" t="s">
        <v>4216</v>
      </c>
      <c r="F537" t="s">
        <v>2545</v>
      </c>
      <c r="G537" t="s">
        <v>2544</v>
      </c>
    </row>
    <row r="538" spans="1:7" x14ac:dyDescent="0.2">
      <c r="A538" t="s">
        <v>2543</v>
      </c>
      <c r="B538">
        <v>-1000</v>
      </c>
      <c r="C538">
        <v>1000</v>
      </c>
      <c r="D538" t="s">
        <v>2135</v>
      </c>
      <c r="E538" t="s">
        <v>4216</v>
      </c>
      <c r="F538" t="s">
        <v>2542</v>
      </c>
      <c r="G538" t="s">
        <v>2541</v>
      </c>
    </row>
    <row r="539" spans="1:7" x14ac:dyDescent="0.2">
      <c r="A539" t="s">
        <v>2540</v>
      </c>
      <c r="B539">
        <v>-1000</v>
      </c>
      <c r="C539">
        <v>1000</v>
      </c>
      <c r="D539" t="s">
        <v>2135</v>
      </c>
      <c r="E539" t="s">
        <v>4216</v>
      </c>
      <c r="F539" t="s">
        <v>2539</v>
      </c>
      <c r="G539" t="s">
        <v>2538</v>
      </c>
    </row>
    <row r="540" spans="1:7" x14ac:dyDescent="0.2">
      <c r="A540" t="s">
        <v>2537</v>
      </c>
      <c r="B540">
        <v>-1000</v>
      </c>
      <c r="C540">
        <v>1000</v>
      </c>
      <c r="D540" t="s">
        <v>2135</v>
      </c>
      <c r="E540" t="s">
        <v>4215</v>
      </c>
      <c r="F540" t="s">
        <v>2536</v>
      </c>
      <c r="G540" t="s">
        <v>2535</v>
      </c>
    </row>
    <row r="541" spans="1:7" x14ac:dyDescent="0.2">
      <c r="A541" t="s">
        <v>2534</v>
      </c>
      <c r="B541">
        <v>-1000</v>
      </c>
      <c r="C541">
        <v>1000</v>
      </c>
      <c r="D541" t="s">
        <v>2135</v>
      </c>
      <c r="E541" t="s">
        <v>4215</v>
      </c>
      <c r="F541" t="s">
        <v>2533</v>
      </c>
      <c r="G541" t="s">
        <v>2532</v>
      </c>
    </row>
    <row r="542" spans="1:7" x14ac:dyDescent="0.2">
      <c r="A542" t="s">
        <v>2531</v>
      </c>
      <c r="B542">
        <v>-1000</v>
      </c>
      <c r="C542">
        <v>1000</v>
      </c>
      <c r="D542" t="s">
        <v>2135</v>
      </c>
      <c r="E542" t="s">
        <v>4215</v>
      </c>
      <c r="F542" t="s">
        <v>2530</v>
      </c>
      <c r="G542" t="s">
        <v>2529</v>
      </c>
    </row>
    <row r="543" spans="1:7" x14ac:dyDescent="0.2">
      <c r="A543" t="s">
        <v>2528</v>
      </c>
      <c r="B543">
        <v>-1000</v>
      </c>
      <c r="C543">
        <v>1000</v>
      </c>
      <c r="D543" t="s">
        <v>2135</v>
      </c>
      <c r="E543" t="s">
        <v>4215</v>
      </c>
      <c r="F543" t="s">
        <v>2527</v>
      </c>
      <c r="G543" t="s">
        <v>2526</v>
      </c>
    </row>
    <row r="544" spans="1:7" x14ac:dyDescent="0.2">
      <c r="A544" t="s">
        <v>2525</v>
      </c>
      <c r="B544">
        <v>0</v>
      </c>
      <c r="C544">
        <v>1000</v>
      </c>
      <c r="D544" t="s">
        <v>2144</v>
      </c>
      <c r="E544" t="s">
        <v>4214</v>
      </c>
      <c r="F544" t="s">
        <v>2524</v>
      </c>
      <c r="G544" t="s">
        <v>2523</v>
      </c>
    </row>
    <row r="545" spans="1:7" x14ac:dyDescent="0.2">
      <c r="A545" t="s">
        <v>2522</v>
      </c>
      <c r="B545">
        <v>0</v>
      </c>
      <c r="C545">
        <v>1000</v>
      </c>
      <c r="D545" t="s">
        <v>2144</v>
      </c>
      <c r="E545" t="s">
        <v>4213</v>
      </c>
      <c r="F545" t="s">
        <v>2521</v>
      </c>
      <c r="G545" t="s">
        <v>2520</v>
      </c>
    </row>
    <row r="546" spans="1:7" x14ac:dyDescent="0.2">
      <c r="A546" t="s">
        <v>2519</v>
      </c>
      <c r="B546">
        <v>0</v>
      </c>
      <c r="C546">
        <v>1000</v>
      </c>
      <c r="D546" t="s">
        <v>2144</v>
      </c>
      <c r="E546" t="s">
        <v>4212</v>
      </c>
      <c r="F546" t="s">
        <v>2518</v>
      </c>
      <c r="G546" t="s">
        <v>2517</v>
      </c>
    </row>
    <row r="547" spans="1:7" x14ac:dyDescent="0.2">
      <c r="A547" t="s">
        <v>2516</v>
      </c>
      <c r="B547">
        <v>0</v>
      </c>
      <c r="C547">
        <v>1000</v>
      </c>
      <c r="D547" t="s">
        <v>2144</v>
      </c>
      <c r="E547" t="s">
        <v>4211</v>
      </c>
      <c r="F547" t="s">
        <v>2515</v>
      </c>
      <c r="G547" t="s">
        <v>2514</v>
      </c>
    </row>
    <row r="548" spans="1:7" x14ac:dyDescent="0.2">
      <c r="A548" t="s">
        <v>2513</v>
      </c>
      <c r="B548">
        <v>0</v>
      </c>
      <c r="C548">
        <v>1000</v>
      </c>
      <c r="D548" t="s">
        <v>2144</v>
      </c>
      <c r="E548" t="s">
        <v>4210</v>
      </c>
      <c r="F548" t="s">
        <v>2512</v>
      </c>
      <c r="G548" t="s">
        <v>2511</v>
      </c>
    </row>
    <row r="549" spans="1:7" x14ac:dyDescent="0.2">
      <c r="A549" t="s">
        <v>2510</v>
      </c>
      <c r="B549">
        <v>0</v>
      </c>
      <c r="C549">
        <v>1000</v>
      </c>
      <c r="D549" t="s">
        <v>2144</v>
      </c>
      <c r="E549" t="s">
        <v>4209</v>
      </c>
      <c r="F549" t="s">
        <v>2509</v>
      </c>
      <c r="G549" t="s">
        <v>2508</v>
      </c>
    </row>
    <row r="550" spans="1:7" x14ac:dyDescent="0.2">
      <c r="A550" t="s">
        <v>2507</v>
      </c>
      <c r="B550">
        <v>0</v>
      </c>
      <c r="C550">
        <v>1000</v>
      </c>
      <c r="D550" t="s">
        <v>2144</v>
      </c>
      <c r="E550" t="s">
        <v>4208</v>
      </c>
      <c r="F550" t="s">
        <v>2506</v>
      </c>
      <c r="G550" t="s">
        <v>2505</v>
      </c>
    </row>
    <row r="551" spans="1:7" x14ac:dyDescent="0.2">
      <c r="A551" t="s">
        <v>2504</v>
      </c>
      <c r="B551">
        <v>0</v>
      </c>
      <c r="C551">
        <v>1000</v>
      </c>
      <c r="D551" t="s">
        <v>2144</v>
      </c>
      <c r="E551" t="s">
        <v>4207</v>
      </c>
      <c r="F551" t="s">
        <v>2503</v>
      </c>
      <c r="G551" t="s">
        <v>2502</v>
      </c>
    </row>
    <row r="552" spans="1:7" x14ac:dyDescent="0.2">
      <c r="A552" t="s">
        <v>2501</v>
      </c>
      <c r="B552">
        <v>0</v>
      </c>
      <c r="C552">
        <v>1000</v>
      </c>
      <c r="D552" t="s">
        <v>2144</v>
      </c>
      <c r="E552" t="s">
        <v>4206</v>
      </c>
      <c r="F552" t="s">
        <v>2500</v>
      </c>
      <c r="G552" t="s">
        <v>2499</v>
      </c>
    </row>
    <row r="553" spans="1:7" x14ac:dyDescent="0.2">
      <c r="A553" t="s">
        <v>2498</v>
      </c>
      <c r="B553">
        <v>0</v>
      </c>
      <c r="C553">
        <v>1000</v>
      </c>
      <c r="D553" t="s">
        <v>2144</v>
      </c>
      <c r="E553" t="s">
        <v>4207</v>
      </c>
      <c r="F553" t="s">
        <v>2497</v>
      </c>
      <c r="G553" t="s">
        <v>2496</v>
      </c>
    </row>
    <row r="554" spans="1:7" x14ac:dyDescent="0.2">
      <c r="A554" t="s">
        <v>2495</v>
      </c>
      <c r="B554">
        <v>0</v>
      </c>
      <c r="C554">
        <v>1000</v>
      </c>
      <c r="D554" t="s">
        <v>2144</v>
      </c>
      <c r="E554" t="s">
        <v>4207</v>
      </c>
      <c r="F554" t="s">
        <v>2494</v>
      </c>
      <c r="G554" t="s">
        <v>2493</v>
      </c>
    </row>
    <row r="555" spans="1:7" x14ac:dyDescent="0.2">
      <c r="A555" t="s">
        <v>2492</v>
      </c>
      <c r="B555">
        <v>0</v>
      </c>
      <c r="C555">
        <v>1000</v>
      </c>
      <c r="D555" t="s">
        <v>2144</v>
      </c>
      <c r="E555" t="s">
        <v>4206</v>
      </c>
      <c r="F555" t="s">
        <v>2491</v>
      </c>
      <c r="G555" t="s">
        <v>2490</v>
      </c>
    </row>
    <row r="556" spans="1:7" x14ac:dyDescent="0.2">
      <c r="A556" t="s">
        <v>2489</v>
      </c>
      <c r="B556">
        <v>-1000</v>
      </c>
      <c r="C556">
        <v>1000</v>
      </c>
      <c r="D556" t="s">
        <v>2135</v>
      </c>
      <c r="E556" t="s">
        <v>4206</v>
      </c>
      <c r="F556" t="s">
        <v>2488</v>
      </c>
      <c r="G556" t="s">
        <v>2487</v>
      </c>
    </row>
    <row r="557" spans="1:7" x14ac:dyDescent="0.2">
      <c r="A557" t="s">
        <v>2486</v>
      </c>
      <c r="B557">
        <v>0</v>
      </c>
      <c r="C557">
        <v>1000</v>
      </c>
      <c r="D557" t="s">
        <v>2144</v>
      </c>
      <c r="E557" t="s">
        <v>4206</v>
      </c>
      <c r="F557" t="s">
        <v>2485</v>
      </c>
      <c r="G557" t="s">
        <v>2484</v>
      </c>
    </row>
    <row r="558" spans="1:7" x14ac:dyDescent="0.2">
      <c r="A558" t="s">
        <v>2483</v>
      </c>
      <c r="B558">
        <v>0</v>
      </c>
      <c r="C558">
        <v>1000</v>
      </c>
      <c r="D558" t="s">
        <v>2144</v>
      </c>
      <c r="E558" t="s">
        <v>4205</v>
      </c>
      <c r="F558" t="s">
        <v>2482</v>
      </c>
      <c r="G558" t="s">
        <v>2481</v>
      </c>
    </row>
    <row r="559" spans="1:7" x14ac:dyDescent="0.2">
      <c r="A559" t="s">
        <v>2480</v>
      </c>
      <c r="B559">
        <v>0</v>
      </c>
      <c r="C559">
        <v>1000</v>
      </c>
      <c r="D559" t="s">
        <v>2144</v>
      </c>
      <c r="E559" t="s">
        <v>4204</v>
      </c>
      <c r="F559" t="s">
        <v>2479</v>
      </c>
      <c r="G559" t="s">
        <v>2478</v>
      </c>
    </row>
    <row r="560" spans="1:7" x14ac:dyDescent="0.2">
      <c r="A560" t="s">
        <v>2477</v>
      </c>
      <c r="B560">
        <v>0</v>
      </c>
      <c r="C560">
        <v>1000</v>
      </c>
      <c r="D560" t="s">
        <v>2144</v>
      </c>
      <c r="E560" t="s">
        <v>4204</v>
      </c>
      <c r="F560" t="s">
        <v>2476</v>
      </c>
      <c r="G560" t="s">
        <v>2475</v>
      </c>
    </row>
    <row r="561" spans="1:7" x14ac:dyDescent="0.2">
      <c r="A561" t="s">
        <v>2474</v>
      </c>
      <c r="B561">
        <v>-1000</v>
      </c>
      <c r="C561">
        <v>1000</v>
      </c>
      <c r="D561" t="s">
        <v>2135</v>
      </c>
      <c r="E561" t="s">
        <v>4204</v>
      </c>
      <c r="F561" t="s">
        <v>2473</v>
      </c>
      <c r="G561" t="s">
        <v>2472</v>
      </c>
    </row>
    <row r="562" spans="1:7" x14ac:dyDescent="0.2">
      <c r="A562" t="s">
        <v>2471</v>
      </c>
      <c r="B562">
        <v>0</v>
      </c>
      <c r="C562">
        <v>1000</v>
      </c>
      <c r="D562" t="s">
        <v>2144</v>
      </c>
      <c r="E562" t="s">
        <v>4204</v>
      </c>
      <c r="F562" t="s">
        <v>2470</v>
      </c>
      <c r="G562" t="s">
        <v>2469</v>
      </c>
    </row>
    <row r="563" spans="1:7" x14ac:dyDescent="0.2">
      <c r="A563" t="s">
        <v>2468</v>
      </c>
      <c r="B563">
        <v>-1000</v>
      </c>
      <c r="C563">
        <v>1000</v>
      </c>
      <c r="D563" t="s">
        <v>2135</v>
      </c>
      <c r="E563" t="s">
        <v>4204</v>
      </c>
      <c r="F563" t="s">
        <v>2467</v>
      </c>
      <c r="G563" t="s">
        <v>2466</v>
      </c>
    </row>
    <row r="564" spans="1:7" x14ac:dyDescent="0.2">
      <c r="A564" t="s">
        <v>2465</v>
      </c>
      <c r="B564">
        <v>0</v>
      </c>
      <c r="C564">
        <v>1000</v>
      </c>
      <c r="D564" t="s">
        <v>2144</v>
      </c>
      <c r="E564" t="s">
        <v>4204</v>
      </c>
      <c r="F564" t="s">
        <v>2464</v>
      </c>
      <c r="G564" t="s">
        <v>2463</v>
      </c>
    </row>
    <row r="565" spans="1:7" x14ac:dyDescent="0.2">
      <c r="A565" t="s">
        <v>2462</v>
      </c>
      <c r="B565">
        <v>-1000</v>
      </c>
      <c r="C565">
        <v>1000</v>
      </c>
      <c r="D565" t="s">
        <v>2135</v>
      </c>
      <c r="E565" t="s">
        <v>4203</v>
      </c>
      <c r="F565" t="s">
        <v>2461</v>
      </c>
      <c r="G565" t="s">
        <v>2460</v>
      </c>
    </row>
    <row r="566" spans="1:7" x14ac:dyDescent="0.2">
      <c r="A566" t="s">
        <v>2459</v>
      </c>
      <c r="B566">
        <v>0</v>
      </c>
      <c r="C566">
        <v>1000</v>
      </c>
      <c r="D566" t="s">
        <v>2144</v>
      </c>
      <c r="E566" t="s">
        <v>4202</v>
      </c>
      <c r="F566" t="s">
        <v>2458</v>
      </c>
      <c r="G566" t="s">
        <v>2457</v>
      </c>
    </row>
    <row r="567" spans="1:7" x14ac:dyDescent="0.2">
      <c r="A567" t="s">
        <v>2456</v>
      </c>
      <c r="B567">
        <v>0</v>
      </c>
      <c r="C567">
        <v>1000</v>
      </c>
      <c r="D567" t="s">
        <v>2144</v>
      </c>
      <c r="E567" t="s">
        <v>4201</v>
      </c>
      <c r="F567" t="s">
        <v>2455</v>
      </c>
      <c r="G567" t="s">
        <v>2454</v>
      </c>
    </row>
    <row r="568" spans="1:7" x14ac:dyDescent="0.2">
      <c r="A568" t="s">
        <v>2453</v>
      </c>
      <c r="B568">
        <v>-1000</v>
      </c>
      <c r="C568">
        <v>1000</v>
      </c>
      <c r="D568" t="s">
        <v>2135</v>
      </c>
      <c r="E568" t="s">
        <v>4200</v>
      </c>
      <c r="F568" t="s">
        <v>2452</v>
      </c>
      <c r="G568" t="s">
        <v>2451</v>
      </c>
    </row>
    <row r="569" spans="1:7" x14ac:dyDescent="0.2">
      <c r="A569" t="s">
        <v>2450</v>
      </c>
      <c r="B569">
        <v>-1000</v>
      </c>
      <c r="C569">
        <v>1000</v>
      </c>
      <c r="D569" t="s">
        <v>2135</v>
      </c>
      <c r="E569" t="s">
        <v>4200</v>
      </c>
      <c r="F569" t="s">
        <v>2449</v>
      </c>
      <c r="G569" t="s">
        <v>2448</v>
      </c>
    </row>
    <row r="570" spans="1:7" x14ac:dyDescent="0.2">
      <c r="A570" t="s">
        <v>2447</v>
      </c>
      <c r="B570">
        <v>-1000</v>
      </c>
      <c r="C570">
        <v>1000</v>
      </c>
      <c r="D570" t="s">
        <v>2135</v>
      </c>
      <c r="E570" t="s">
        <v>4200</v>
      </c>
      <c r="F570" t="s">
        <v>2446</v>
      </c>
      <c r="G570" t="s">
        <v>2445</v>
      </c>
    </row>
    <row r="571" spans="1:7" x14ac:dyDescent="0.2">
      <c r="A571" t="s">
        <v>2444</v>
      </c>
      <c r="B571">
        <v>-1000</v>
      </c>
      <c r="C571">
        <v>1000</v>
      </c>
      <c r="D571" t="s">
        <v>2135</v>
      </c>
      <c r="E571" t="s">
        <v>4201</v>
      </c>
      <c r="F571" t="s">
        <v>2443</v>
      </c>
      <c r="G571" t="s">
        <v>2442</v>
      </c>
    </row>
    <row r="572" spans="1:7" x14ac:dyDescent="0.2">
      <c r="A572" t="s">
        <v>2441</v>
      </c>
      <c r="B572">
        <v>0</v>
      </c>
      <c r="C572">
        <v>1000</v>
      </c>
      <c r="D572" t="s">
        <v>2144</v>
      </c>
      <c r="E572" t="s">
        <v>4201</v>
      </c>
      <c r="F572" t="s">
        <v>2440</v>
      </c>
      <c r="G572" t="s">
        <v>2439</v>
      </c>
    </row>
    <row r="573" spans="1:7" x14ac:dyDescent="0.2">
      <c r="A573" t="s">
        <v>2438</v>
      </c>
      <c r="B573">
        <v>-1000</v>
      </c>
      <c r="C573">
        <v>1000</v>
      </c>
      <c r="D573" t="s">
        <v>2135</v>
      </c>
      <c r="E573" t="s">
        <v>4200</v>
      </c>
      <c r="F573" t="s">
        <v>2437</v>
      </c>
      <c r="G573" t="s">
        <v>2436</v>
      </c>
    </row>
    <row r="574" spans="1:7" x14ac:dyDescent="0.2">
      <c r="A574" t="s">
        <v>2435</v>
      </c>
      <c r="B574">
        <v>-1000</v>
      </c>
      <c r="C574">
        <v>1000</v>
      </c>
      <c r="D574" t="s">
        <v>2135</v>
      </c>
      <c r="E574" t="s">
        <v>4199</v>
      </c>
      <c r="F574" t="s">
        <v>2434</v>
      </c>
      <c r="G574" t="s">
        <v>2433</v>
      </c>
    </row>
    <row r="575" spans="1:7" x14ac:dyDescent="0.2">
      <c r="A575" t="s">
        <v>2432</v>
      </c>
      <c r="B575">
        <v>-1000</v>
      </c>
      <c r="C575">
        <v>1000</v>
      </c>
      <c r="D575" t="s">
        <v>2135</v>
      </c>
      <c r="E575" t="s">
        <v>4148</v>
      </c>
      <c r="F575" t="s">
        <v>2431</v>
      </c>
      <c r="G575" t="s">
        <v>2430</v>
      </c>
    </row>
    <row r="576" spans="1:7" x14ac:dyDescent="0.2">
      <c r="A576" t="s">
        <v>2429</v>
      </c>
      <c r="B576">
        <v>0</v>
      </c>
      <c r="C576">
        <v>1000</v>
      </c>
      <c r="D576" t="s">
        <v>2144</v>
      </c>
      <c r="E576" t="s">
        <v>4198</v>
      </c>
      <c r="F576" t="s">
        <v>2428</v>
      </c>
      <c r="G576" t="s">
        <v>2427</v>
      </c>
    </row>
    <row r="577" spans="1:7" x14ac:dyDescent="0.2">
      <c r="A577" t="s">
        <v>2426</v>
      </c>
      <c r="B577">
        <v>0</v>
      </c>
      <c r="C577">
        <v>1000</v>
      </c>
      <c r="D577" t="s">
        <v>2144</v>
      </c>
      <c r="E577" t="s">
        <v>4148</v>
      </c>
      <c r="F577" t="s">
        <v>2425</v>
      </c>
      <c r="G577" t="s">
        <v>2424</v>
      </c>
    </row>
    <row r="578" spans="1:7" x14ac:dyDescent="0.2">
      <c r="A578" t="s">
        <v>2423</v>
      </c>
      <c r="B578">
        <v>-1000</v>
      </c>
      <c r="C578">
        <v>1000</v>
      </c>
      <c r="D578" t="s">
        <v>2135</v>
      </c>
      <c r="E578" t="s">
        <v>4148</v>
      </c>
      <c r="F578" t="s">
        <v>2422</v>
      </c>
      <c r="G578" t="s">
        <v>2421</v>
      </c>
    </row>
    <row r="579" spans="1:7" x14ac:dyDescent="0.2">
      <c r="A579" t="s">
        <v>2420</v>
      </c>
      <c r="B579">
        <v>-1000</v>
      </c>
      <c r="C579">
        <v>1000</v>
      </c>
      <c r="D579" t="s">
        <v>2135</v>
      </c>
      <c r="E579" t="s">
        <v>4148</v>
      </c>
      <c r="F579" t="s">
        <v>2419</v>
      </c>
      <c r="G579" t="s">
        <v>2418</v>
      </c>
    </row>
    <row r="580" spans="1:7" x14ac:dyDescent="0.2">
      <c r="A580" t="s">
        <v>2417</v>
      </c>
      <c r="B580">
        <v>0</v>
      </c>
      <c r="C580">
        <v>1000</v>
      </c>
      <c r="D580" t="s">
        <v>2144</v>
      </c>
      <c r="E580" t="s">
        <v>4148</v>
      </c>
      <c r="F580" t="s">
        <v>2416</v>
      </c>
      <c r="G580" t="s">
        <v>2415</v>
      </c>
    </row>
    <row r="581" spans="1:7" x14ac:dyDescent="0.2">
      <c r="A581" t="s">
        <v>2414</v>
      </c>
      <c r="B581">
        <v>0</v>
      </c>
      <c r="C581">
        <v>1000</v>
      </c>
      <c r="D581" t="s">
        <v>2144</v>
      </c>
      <c r="E581" t="s">
        <v>4148</v>
      </c>
      <c r="F581" t="s">
        <v>2413</v>
      </c>
      <c r="G581" t="s">
        <v>2412</v>
      </c>
    </row>
    <row r="582" spans="1:7" x14ac:dyDescent="0.2">
      <c r="A582" t="s">
        <v>2411</v>
      </c>
      <c r="B582">
        <v>-1000</v>
      </c>
      <c r="C582">
        <v>1000</v>
      </c>
      <c r="D582" t="s">
        <v>2135</v>
      </c>
      <c r="E582" t="s">
        <v>4148</v>
      </c>
      <c r="F582" t="s">
        <v>2410</v>
      </c>
      <c r="G582" t="s">
        <v>2409</v>
      </c>
    </row>
    <row r="583" spans="1:7" x14ac:dyDescent="0.2">
      <c r="A583" t="s">
        <v>2408</v>
      </c>
      <c r="B583">
        <v>-1000</v>
      </c>
      <c r="C583">
        <v>1000</v>
      </c>
      <c r="D583" t="s">
        <v>2135</v>
      </c>
      <c r="E583" t="s">
        <v>4197</v>
      </c>
      <c r="F583" t="s">
        <v>2407</v>
      </c>
      <c r="G583" t="s">
        <v>2406</v>
      </c>
    </row>
    <row r="584" spans="1:7" x14ac:dyDescent="0.2">
      <c r="A584" t="s">
        <v>2405</v>
      </c>
      <c r="B584">
        <v>-1000</v>
      </c>
      <c r="C584">
        <v>1000</v>
      </c>
      <c r="D584" t="s">
        <v>2135</v>
      </c>
      <c r="E584" t="s">
        <v>4148</v>
      </c>
      <c r="F584" t="s">
        <v>2404</v>
      </c>
      <c r="G584" t="s">
        <v>2403</v>
      </c>
    </row>
    <row r="585" spans="1:7" x14ac:dyDescent="0.2">
      <c r="A585" t="s">
        <v>2402</v>
      </c>
      <c r="B585">
        <v>-1000</v>
      </c>
      <c r="C585">
        <v>1000</v>
      </c>
      <c r="D585" t="s">
        <v>2135</v>
      </c>
      <c r="E585" t="s">
        <v>4148</v>
      </c>
      <c r="F585" t="s">
        <v>2401</v>
      </c>
      <c r="G585" t="s">
        <v>2400</v>
      </c>
    </row>
    <row r="586" spans="1:7" x14ac:dyDescent="0.2">
      <c r="A586" t="s">
        <v>2399</v>
      </c>
      <c r="B586">
        <v>0</v>
      </c>
      <c r="C586">
        <v>1000</v>
      </c>
      <c r="D586" t="s">
        <v>2144</v>
      </c>
      <c r="E586" t="s">
        <v>4196</v>
      </c>
      <c r="F586" t="s">
        <v>2398</v>
      </c>
      <c r="G586" t="s">
        <v>2397</v>
      </c>
    </row>
    <row r="587" spans="1:7" x14ac:dyDescent="0.2">
      <c r="A587" t="s">
        <v>2396</v>
      </c>
      <c r="B587">
        <v>0</v>
      </c>
      <c r="C587">
        <v>1000</v>
      </c>
      <c r="D587" t="s">
        <v>2144</v>
      </c>
      <c r="E587" t="s">
        <v>4148</v>
      </c>
      <c r="F587" t="s">
        <v>2395</v>
      </c>
      <c r="G587" t="s">
        <v>2394</v>
      </c>
    </row>
    <row r="588" spans="1:7" x14ac:dyDescent="0.2">
      <c r="A588" t="s">
        <v>2393</v>
      </c>
      <c r="B588">
        <v>0</v>
      </c>
      <c r="C588">
        <v>1000</v>
      </c>
      <c r="D588" t="s">
        <v>2144</v>
      </c>
      <c r="E588" t="s">
        <v>4148</v>
      </c>
      <c r="F588" t="s">
        <v>2392</v>
      </c>
      <c r="G588" t="s">
        <v>2391</v>
      </c>
    </row>
    <row r="589" spans="1:7" x14ac:dyDescent="0.2">
      <c r="A589" t="s">
        <v>2390</v>
      </c>
      <c r="B589">
        <v>0</v>
      </c>
      <c r="C589">
        <v>1000</v>
      </c>
      <c r="D589" t="s">
        <v>2144</v>
      </c>
      <c r="E589" t="s">
        <v>4195</v>
      </c>
      <c r="F589" t="s">
        <v>2389</v>
      </c>
      <c r="G589" t="s">
        <v>2388</v>
      </c>
    </row>
    <row r="590" spans="1:7" x14ac:dyDescent="0.2">
      <c r="A590" t="s">
        <v>2387</v>
      </c>
      <c r="B590">
        <v>-1000</v>
      </c>
      <c r="C590">
        <v>10000</v>
      </c>
      <c r="D590" t="s">
        <v>2135</v>
      </c>
      <c r="E590" t="s">
        <v>4148</v>
      </c>
      <c r="F590" t="s">
        <v>2386</v>
      </c>
      <c r="G590" t="s">
        <v>2385</v>
      </c>
    </row>
    <row r="591" spans="1:7" x14ac:dyDescent="0.2">
      <c r="A591" t="s">
        <v>2384</v>
      </c>
      <c r="B591">
        <v>0</v>
      </c>
      <c r="C591">
        <v>1000</v>
      </c>
      <c r="D591" t="s">
        <v>2144</v>
      </c>
      <c r="E591" t="s">
        <v>4194</v>
      </c>
      <c r="F591" t="s">
        <v>2383</v>
      </c>
      <c r="G591" t="s">
        <v>2382</v>
      </c>
    </row>
    <row r="592" spans="1:7" x14ac:dyDescent="0.2">
      <c r="A592" t="s">
        <v>2381</v>
      </c>
      <c r="B592">
        <v>0</v>
      </c>
      <c r="C592">
        <v>1000</v>
      </c>
      <c r="D592" t="s">
        <v>2144</v>
      </c>
      <c r="E592" t="s">
        <v>4148</v>
      </c>
      <c r="F592" t="s">
        <v>2380</v>
      </c>
      <c r="G592" t="s">
        <v>2379</v>
      </c>
    </row>
    <row r="593" spans="1:7" x14ac:dyDescent="0.2">
      <c r="A593" t="s">
        <v>2378</v>
      </c>
      <c r="B593">
        <v>0</v>
      </c>
      <c r="C593">
        <v>1000</v>
      </c>
      <c r="D593" t="s">
        <v>2144</v>
      </c>
      <c r="E593" t="s">
        <v>4148</v>
      </c>
      <c r="F593" t="s">
        <v>2377</v>
      </c>
      <c r="G593" t="s">
        <v>2376</v>
      </c>
    </row>
    <row r="594" spans="1:7" x14ac:dyDescent="0.2">
      <c r="A594" t="s">
        <v>2375</v>
      </c>
      <c r="B594">
        <v>0</v>
      </c>
      <c r="C594">
        <v>1000</v>
      </c>
      <c r="D594" t="s">
        <v>2144</v>
      </c>
      <c r="E594" t="s">
        <v>4148</v>
      </c>
      <c r="F594" t="s">
        <v>2374</v>
      </c>
      <c r="G594" t="s">
        <v>2373</v>
      </c>
    </row>
    <row r="595" spans="1:7" x14ac:dyDescent="0.2">
      <c r="A595" t="s">
        <v>2372</v>
      </c>
      <c r="B595">
        <v>0</v>
      </c>
      <c r="C595">
        <v>1000</v>
      </c>
      <c r="D595" t="s">
        <v>2144</v>
      </c>
      <c r="E595" t="s">
        <v>4148</v>
      </c>
      <c r="F595" t="s">
        <v>2371</v>
      </c>
      <c r="G595" t="s">
        <v>2370</v>
      </c>
    </row>
    <row r="596" spans="1:7" x14ac:dyDescent="0.2">
      <c r="A596" t="s">
        <v>2369</v>
      </c>
      <c r="B596">
        <v>0</v>
      </c>
      <c r="C596">
        <v>1000</v>
      </c>
      <c r="D596" t="s">
        <v>2144</v>
      </c>
      <c r="E596" t="s">
        <v>4148</v>
      </c>
      <c r="F596" t="s">
        <v>2368</v>
      </c>
      <c r="G596" t="s">
        <v>2367</v>
      </c>
    </row>
    <row r="597" spans="1:7" x14ac:dyDescent="0.2">
      <c r="A597" t="s">
        <v>2366</v>
      </c>
      <c r="B597">
        <v>0</v>
      </c>
      <c r="C597">
        <v>1000</v>
      </c>
      <c r="D597" t="s">
        <v>2144</v>
      </c>
      <c r="E597" t="s">
        <v>4148</v>
      </c>
      <c r="F597" t="s">
        <v>2365</v>
      </c>
      <c r="G597" t="s">
        <v>2364</v>
      </c>
    </row>
    <row r="598" spans="1:7" x14ac:dyDescent="0.2">
      <c r="A598" t="s">
        <v>2363</v>
      </c>
      <c r="B598">
        <v>0</v>
      </c>
      <c r="C598">
        <v>1000</v>
      </c>
      <c r="D598" t="s">
        <v>2144</v>
      </c>
      <c r="E598" t="s">
        <v>4148</v>
      </c>
      <c r="F598" t="s">
        <v>2362</v>
      </c>
      <c r="G598" t="s">
        <v>2361</v>
      </c>
    </row>
    <row r="599" spans="1:7" x14ac:dyDescent="0.2">
      <c r="A599" t="s">
        <v>2360</v>
      </c>
      <c r="B599">
        <v>0</v>
      </c>
      <c r="C599">
        <v>1000</v>
      </c>
      <c r="D599" t="s">
        <v>2144</v>
      </c>
      <c r="E599" t="s">
        <v>4190</v>
      </c>
      <c r="F599" t="s">
        <v>2359</v>
      </c>
      <c r="G599" t="s">
        <v>2358</v>
      </c>
    </row>
    <row r="600" spans="1:7" x14ac:dyDescent="0.2">
      <c r="A600" t="s">
        <v>2357</v>
      </c>
      <c r="B600">
        <v>0</v>
      </c>
      <c r="C600">
        <v>1000</v>
      </c>
      <c r="D600" t="s">
        <v>2144</v>
      </c>
      <c r="E600" t="s">
        <v>4193</v>
      </c>
      <c r="F600" t="s">
        <v>2356</v>
      </c>
      <c r="G600" t="s">
        <v>2355</v>
      </c>
    </row>
    <row r="601" spans="1:7" x14ac:dyDescent="0.2">
      <c r="A601" t="s">
        <v>2354</v>
      </c>
      <c r="B601">
        <v>0</v>
      </c>
      <c r="C601">
        <v>1000</v>
      </c>
      <c r="D601" t="s">
        <v>2144</v>
      </c>
      <c r="E601" t="s">
        <v>4193</v>
      </c>
      <c r="F601" t="s">
        <v>2353</v>
      </c>
      <c r="G601" t="s">
        <v>2352</v>
      </c>
    </row>
    <row r="602" spans="1:7" x14ac:dyDescent="0.2">
      <c r="A602" t="s">
        <v>2351</v>
      </c>
      <c r="B602">
        <v>0</v>
      </c>
      <c r="C602">
        <v>1000</v>
      </c>
      <c r="D602" t="s">
        <v>2144</v>
      </c>
      <c r="E602" t="s">
        <v>4192</v>
      </c>
      <c r="F602" t="s">
        <v>2350</v>
      </c>
      <c r="G602" t="s">
        <v>2349</v>
      </c>
    </row>
    <row r="603" spans="1:7" x14ac:dyDescent="0.2">
      <c r="A603" t="s">
        <v>2348</v>
      </c>
      <c r="B603">
        <v>0</v>
      </c>
      <c r="C603">
        <v>1000</v>
      </c>
      <c r="D603" t="s">
        <v>2144</v>
      </c>
      <c r="E603" t="s">
        <v>4190</v>
      </c>
      <c r="F603" t="s">
        <v>2347</v>
      </c>
      <c r="G603" t="s">
        <v>2346</v>
      </c>
    </row>
    <row r="604" spans="1:7" x14ac:dyDescent="0.2">
      <c r="A604" t="s">
        <v>2345</v>
      </c>
      <c r="B604">
        <v>-1000</v>
      </c>
      <c r="C604">
        <v>1000</v>
      </c>
      <c r="D604" t="s">
        <v>2135</v>
      </c>
      <c r="E604" t="s">
        <v>4191</v>
      </c>
      <c r="F604" t="s">
        <v>2344</v>
      </c>
      <c r="G604" t="s">
        <v>2343</v>
      </c>
    </row>
    <row r="605" spans="1:7" x14ac:dyDescent="0.2">
      <c r="A605" t="s">
        <v>2342</v>
      </c>
      <c r="B605">
        <v>0</v>
      </c>
      <c r="C605">
        <v>1000</v>
      </c>
      <c r="D605" t="s">
        <v>2144</v>
      </c>
      <c r="E605" t="s">
        <v>4190</v>
      </c>
      <c r="F605" t="s">
        <v>2341</v>
      </c>
      <c r="G605" t="s">
        <v>2340</v>
      </c>
    </row>
    <row r="606" spans="1:7" x14ac:dyDescent="0.2">
      <c r="A606" t="s">
        <v>2339</v>
      </c>
      <c r="B606">
        <v>0</v>
      </c>
      <c r="C606">
        <v>1000</v>
      </c>
      <c r="D606" t="s">
        <v>2144</v>
      </c>
      <c r="E606" t="s">
        <v>4189</v>
      </c>
      <c r="F606" t="s">
        <v>2338</v>
      </c>
      <c r="G606" t="s">
        <v>2337</v>
      </c>
    </row>
    <row r="607" spans="1:7" x14ac:dyDescent="0.2">
      <c r="A607" t="s">
        <v>2336</v>
      </c>
      <c r="B607">
        <v>0</v>
      </c>
      <c r="C607">
        <v>1000</v>
      </c>
      <c r="D607" t="s">
        <v>2144</v>
      </c>
      <c r="E607" t="s">
        <v>4148</v>
      </c>
      <c r="F607" t="s">
        <v>2335</v>
      </c>
      <c r="G607" t="s">
        <v>2334</v>
      </c>
    </row>
    <row r="608" spans="1:7" x14ac:dyDescent="0.2">
      <c r="A608" t="s">
        <v>2333</v>
      </c>
      <c r="B608">
        <v>0</v>
      </c>
      <c r="C608">
        <v>1000</v>
      </c>
      <c r="D608" t="s">
        <v>2144</v>
      </c>
      <c r="E608" t="s">
        <v>4188</v>
      </c>
      <c r="F608" t="s">
        <v>2332</v>
      </c>
      <c r="G608" t="s">
        <v>2331</v>
      </c>
    </row>
    <row r="609" spans="1:7" x14ac:dyDescent="0.2">
      <c r="A609" t="s">
        <v>2330</v>
      </c>
      <c r="B609">
        <v>0</v>
      </c>
      <c r="C609">
        <v>1000</v>
      </c>
      <c r="D609" t="s">
        <v>2144</v>
      </c>
      <c r="E609" t="s">
        <v>4188</v>
      </c>
      <c r="F609" t="s">
        <v>2329</v>
      </c>
      <c r="G609" t="s">
        <v>2328</v>
      </c>
    </row>
    <row r="610" spans="1:7" x14ac:dyDescent="0.2">
      <c r="A610" t="s">
        <v>2327</v>
      </c>
      <c r="B610">
        <v>0</v>
      </c>
      <c r="C610">
        <v>1000</v>
      </c>
      <c r="D610" t="s">
        <v>2144</v>
      </c>
      <c r="E610" t="s">
        <v>4188</v>
      </c>
      <c r="F610" t="s">
        <v>2326</v>
      </c>
      <c r="G610" t="s">
        <v>2325</v>
      </c>
    </row>
    <row r="611" spans="1:7" x14ac:dyDescent="0.2">
      <c r="A611" t="s">
        <v>2324</v>
      </c>
      <c r="B611">
        <v>0</v>
      </c>
      <c r="C611">
        <v>1000</v>
      </c>
      <c r="D611" t="s">
        <v>2144</v>
      </c>
      <c r="E611" t="s">
        <v>4188</v>
      </c>
      <c r="F611" t="s">
        <v>2323</v>
      </c>
      <c r="G611" t="s">
        <v>2322</v>
      </c>
    </row>
    <row r="612" spans="1:7" x14ac:dyDescent="0.2">
      <c r="A612" t="s">
        <v>2321</v>
      </c>
      <c r="B612">
        <v>0</v>
      </c>
      <c r="C612">
        <v>1000</v>
      </c>
      <c r="D612" t="s">
        <v>2144</v>
      </c>
      <c r="E612" t="s">
        <v>4188</v>
      </c>
      <c r="F612" t="s">
        <v>2320</v>
      </c>
      <c r="G612" t="s">
        <v>2319</v>
      </c>
    </row>
    <row r="613" spans="1:7" x14ac:dyDescent="0.2">
      <c r="A613" t="s">
        <v>2318</v>
      </c>
      <c r="B613">
        <v>0</v>
      </c>
      <c r="C613">
        <v>1000</v>
      </c>
      <c r="D613" t="s">
        <v>2144</v>
      </c>
      <c r="E613" t="s">
        <v>4188</v>
      </c>
      <c r="F613" t="s">
        <v>2317</v>
      </c>
      <c r="G613" t="s">
        <v>2316</v>
      </c>
    </row>
    <row r="614" spans="1:7" x14ac:dyDescent="0.2">
      <c r="A614" t="s">
        <v>2315</v>
      </c>
      <c r="B614">
        <v>0</v>
      </c>
      <c r="C614">
        <v>1000</v>
      </c>
      <c r="D614" t="s">
        <v>2144</v>
      </c>
      <c r="E614" t="s">
        <v>4188</v>
      </c>
      <c r="F614" t="s">
        <v>2314</v>
      </c>
      <c r="G614" t="s">
        <v>2313</v>
      </c>
    </row>
    <row r="615" spans="1:7" x14ac:dyDescent="0.2">
      <c r="A615" t="s">
        <v>2312</v>
      </c>
      <c r="B615">
        <v>0</v>
      </c>
      <c r="C615">
        <v>1000</v>
      </c>
      <c r="D615" t="s">
        <v>2144</v>
      </c>
      <c r="E615" t="s">
        <v>4187</v>
      </c>
      <c r="F615" t="s">
        <v>2311</v>
      </c>
      <c r="G615" t="s">
        <v>2310</v>
      </c>
    </row>
    <row r="616" spans="1:7" x14ac:dyDescent="0.2">
      <c r="A616" t="s">
        <v>2309</v>
      </c>
      <c r="B616">
        <v>0</v>
      </c>
      <c r="C616">
        <v>1000</v>
      </c>
      <c r="D616" t="s">
        <v>2144</v>
      </c>
      <c r="E616" t="s">
        <v>4187</v>
      </c>
      <c r="F616" t="s">
        <v>2308</v>
      </c>
      <c r="G616" t="s">
        <v>2307</v>
      </c>
    </row>
    <row r="617" spans="1:7" x14ac:dyDescent="0.2">
      <c r="A617" t="s">
        <v>2306</v>
      </c>
      <c r="B617">
        <v>0</v>
      </c>
      <c r="C617">
        <v>1000</v>
      </c>
      <c r="D617" t="s">
        <v>2144</v>
      </c>
      <c r="E617" t="s">
        <v>4187</v>
      </c>
      <c r="F617" t="s">
        <v>2305</v>
      </c>
      <c r="G617" t="s">
        <v>2304</v>
      </c>
    </row>
    <row r="618" spans="1:7" x14ac:dyDescent="0.2">
      <c r="A618" t="s">
        <v>2303</v>
      </c>
      <c r="B618">
        <v>0</v>
      </c>
      <c r="C618">
        <v>1000</v>
      </c>
      <c r="D618" t="s">
        <v>2144</v>
      </c>
      <c r="E618" t="s">
        <v>4187</v>
      </c>
      <c r="F618" t="s">
        <v>2302</v>
      </c>
      <c r="G618" t="s">
        <v>2301</v>
      </c>
    </row>
    <row r="619" spans="1:7" x14ac:dyDescent="0.2">
      <c r="A619" t="s">
        <v>2300</v>
      </c>
      <c r="B619">
        <v>0</v>
      </c>
      <c r="C619">
        <v>1000</v>
      </c>
      <c r="D619" t="s">
        <v>2144</v>
      </c>
      <c r="E619" t="s">
        <v>4187</v>
      </c>
      <c r="F619" t="s">
        <v>2299</v>
      </c>
      <c r="G619" t="s">
        <v>2298</v>
      </c>
    </row>
    <row r="620" spans="1:7" x14ac:dyDescent="0.2">
      <c r="A620" t="s">
        <v>2297</v>
      </c>
      <c r="B620">
        <v>-1000</v>
      </c>
      <c r="C620">
        <v>1000</v>
      </c>
      <c r="D620" t="s">
        <v>2135</v>
      </c>
      <c r="E620" t="s">
        <v>4187</v>
      </c>
      <c r="F620" t="s">
        <v>2296</v>
      </c>
      <c r="G620" t="s">
        <v>2295</v>
      </c>
    </row>
    <row r="621" spans="1:7" x14ac:dyDescent="0.2">
      <c r="A621" t="s">
        <v>2294</v>
      </c>
      <c r="B621">
        <v>0</v>
      </c>
      <c r="C621">
        <v>1000</v>
      </c>
      <c r="D621" t="s">
        <v>2144</v>
      </c>
      <c r="E621" t="s">
        <v>4187</v>
      </c>
      <c r="F621" t="s">
        <v>2293</v>
      </c>
      <c r="G621" t="s">
        <v>2292</v>
      </c>
    </row>
    <row r="622" spans="1:7" x14ac:dyDescent="0.2">
      <c r="A622" t="s">
        <v>2291</v>
      </c>
      <c r="B622">
        <v>-1000</v>
      </c>
      <c r="C622">
        <v>1000</v>
      </c>
      <c r="D622" t="s">
        <v>2135</v>
      </c>
      <c r="E622" t="s">
        <v>4148</v>
      </c>
      <c r="F622" t="s">
        <v>2290</v>
      </c>
      <c r="G622" t="s">
        <v>2289</v>
      </c>
    </row>
    <row r="623" spans="1:7" x14ac:dyDescent="0.2">
      <c r="A623" t="s">
        <v>2288</v>
      </c>
      <c r="B623">
        <v>-1000</v>
      </c>
      <c r="C623">
        <v>1000</v>
      </c>
      <c r="D623" t="s">
        <v>2135</v>
      </c>
      <c r="E623" t="s">
        <v>4186</v>
      </c>
      <c r="F623" t="s">
        <v>2287</v>
      </c>
      <c r="G623" t="s">
        <v>2286</v>
      </c>
    </row>
    <row r="624" spans="1:7" x14ac:dyDescent="0.2">
      <c r="A624" t="s">
        <v>2285</v>
      </c>
      <c r="B624">
        <v>0</v>
      </c>
      <c r="C624">
        <v>1000</v>
      </c>
      <c r="D624" t="s">
        <v>2144</v>
      </c>
      <c r="E624" t="s">
        <v>4185</v>
      </c>
      <c r="F624" t="s">
        <v>2284</v>
      </c>
      <c r="G624" t="s">
        <v>2283</v>
      </c>
    </row>
    <row r="625" spans="1:7" x14ac:dyDescent="0.2">
      <c r="A625" t="s">
        <v>2282</v>
      </c>
      <c r="B625">
        <v>0</v>
      </c>
      <c r="C625">
        <v>1000</v>
      </c>
      <c r="D625" t="s">
        <v>2144</v>
      </c>
      <c r="E625" t="s">
        <v>4184</v>
      </c>
      <c r="F625" t="s">
        <v>2281</v>
      </c>
      <c r="G625" t="s">
        <v>2280</v>
      </c>
    </row>
    <row r="626" spans="1:7" x14ac:dyDescent="0.2">
      <c r="A626" t="s">
        <v>2279</v>
      </c>
      <c r="B626">
        <v>-1000</v>
      </c>
      <c r="C626">
        <v>1000</v>
      </c>
      <c r="D626" t="s">
        <v>2135</v>
      </c>
      <c r="E626" t="s">
        <v>4148</v>
      </c>
      <c r="F626" t="s">
        <v>2278</v>
      </c>
      <c r="G626" t="s">
        <v>2277</v>
      </c>
    </row>
    <row r="627" spans="1:7" x14ac:dyDescent="0.2">
      <c r="A627" t="s">
        <v>2276</v>
      </c>
      <c r="B627">
        <v>0</v>
      </c>
      <c r="C627">
        <v>1000</v>
      </c>
      <c r="D627" t="s">
        <v>2144</v>
      </c>
      <c r="E627" t="s">
        <v>4183</v>
      </c>
      <c r="F627" t="s">
        <v>2275</v>
      </c>
      <c r="G627" t="s">
        <v>2274</v>
      </c>
    </row>
    <row r="628" spans="1:7" x14ac:dyDescent="0.2">
      <c r="A628" t="s">
        <v>2273</v>
      </c>
      <c r="B628">
        <v>0</v>
      </c>
      <c r="C628">
        <v>1000</v>
      </c>
      <c r="D628" t="s">
        <v>2144</v>
      </c>
      <c r="E628" t="s">
        <v>4182</v>
      </c>
      <c r="F628" t="s">
        <v>2272</v>
      </c>
      <c r="G628" t="s">
        <v>4181</v>
      </c>
    </row>
    <row r="629" spans="1:7" x14ac:dyDescent="0.2">
      <c r="A629" t="s">
        <v>2271</v>
      </c>
      <c r="B629">
        <v>0</v>
      </c>
      <c r="C629">
        <v>1000</v>
      </c>
      <c r="D629" t="s">
        <v>2144</v>
      </c>
      <c r="E629" t="s">
        <v>4180</v>
      </c>
      <c r="F629" t="s">
        <v>2270</v>
      </c>
      <c r="G629" t="s">
        <v>2269</v>
      </c>
    </row>
    <row r="630" spans="1:7" x14ac:dyDescent="0.2">
      <c r="A630" t="s">
        <v>2268</v>
      </c>
      <c r="B630">
        <v>0</v>
      </c>
      <c r="C630">
        <v>1000</v>
      </c>
      <c r="D630" t="s">
        <v>2144</v>
      </c>
      <c r="E630" t="s">
        <v>4148</v>
      </c>
      <c r="F630" t="s">
        <v>2267</v>
      </c>
      <c r="G630" t="s">
        <v>2266</v>
      </c>
    </row>
    <row r="631" spans="1:7" x14ac:dyDescent="0.2">
      <c r="A631" t="s">
        <v>2265</v>
      </c>
      <c r="B631">
        <v>0</v>
      </c>
      <c r="C631">
        <v>1000</v>
      </c>
      <c r="D631" t="s">
        <v>2144</v>
      </c>
      <c r="E631" t="s">
        <v>4148</v>
      </c>
      <c r="F631" t="s">
        <v>2264</v>
      </c>
      <c r="G631" t="s">
        <v>2263</v>
      </c>
    </row>
    <row r="632" spans="1:7" x14ac:dyDescent="0.2">
      <c r="A632" t="s">
        <v>2262</v>
      </c>
      <c r="B632">
        <v>0</v>
      </c>
      <c r="C632">
        <v>1000</v>
      </c>
      <c r="D632" t="s">
        <v>2144</v>
      </c>
      <c r="E632" t="s">
        <v>4148</v>
      </c>
      <c r="F632" t="s">
        <v>2261</v>
      </c>
      <c r="G632" t="s">
        <v>2260</v>
      </c>
    </row>
    <row r="633" spans="1:7" x14ac:dyDescent="0.2">
      <c r="A633" t="s">
        <v>2259</v>
      </c>
      <c r="B633">
        <v>0</v>
      </c>
      <c r="C633">
        <v>1000</v>
      </c>
      <c r="D633" t="s">
        <v>2144</v>
      </c>
      <c r="E633" t="s">
        <v>4148</v>
      </c>
      <c r="F633" t="s">
        <v>2258</v>
      </c>
      <c r="G633" t="s">
        <v>2257</v>
      </c>
    </row>
    <row r="634" spans="1:7" x14ac:dyDescent="0.2">
      <c r="A634" t="s">
        <v>2256</v>
      </c>
      <c r="B634">
        <v>0</v>
      </c>
      <c r="C634">
        <v>1000</v>
      </c>
      <c r="D634" t="s">
        <v>2144</v>
      </c>
      <c r="E634" t="s">
        <v>4148</v>
      </c>
      <c r="F634" t="s">
        <v>2255</v>
      </c>
      <c r="G634" t="s">
        <v>2254</v>
      </c>
    </row>
    <row r="635" spans="1:7" x14ac:dyDescent="0.2">
      <c r="A635" t="s">
        <v>2253</v>
      </c>
      <c r="B635">
        <v>0</v>
      </c>
      <c r="C635">
        <v>1000</v>
      </c>
      <c r="D635" t="s">
        <v>2144</v>
      </c>
      <c r="E635" t="s">
        <v>4148</v>
      </c>
      <c r="F635" t="s">
        <v>2252</v>
      </c>
      <c r="G635" t="s">
        <v>2251</v>
      </c>
    </row>
    <row r="636" spans="1:7" x14ac:dyDescent="0.2">
      <c r="A636" t="s">
        <v>2250</v>
      </c>
      <c r="B636">
        <v>0</v>
      </c>
      <c r="C636">
        <v>1000</v>
      </c>
      <c r="D636" t="s">
        <v>2144</v>
      </c>
      <c r="E636" t="s">
        <v>4148</v>
      </c>
      <c r="F636" t="s">
        <v>2249</v>
      </c>
      <c r="G636" t="s">
        <v>2248</v>
      </c>
    </row>
    <row r="637" spans="1:7" x14ac:dyDescent="0.2">
      <c r="A637" t="s">
        <v>2247</v>
      </c>
      <c r="B637">
        <v>0</v>
      </c>
      <c r="C637">
        <v>0</v>
      </c>
      <c r="D637" t="s">
        <v>2144</v>
      </c>
      <c r="E637" t="s">
        <v>4179</v>
      </c>
      <c r="F637" t="s">
        <v>2246</v>
      </c>
      <c r="G637" t="s">
        <v>2245</v>
      </c>
    </row>
    <row r="638" spans="1:7" x14ac:dyDescent="0.2">
      <c r="A638" t="s">
        <v>2244</v>
      </c>
      <c r="B638">
        <v>-1000</v>
      </c>
      <c r="C638">
        <v>1000</v>
      </c>
      <c r="D638" t="s">
        <v>2135</v>
      </c>
      <c r="E638" t="s">
        <v>4178</v>
      </c>
      <c r="F638" t="s">
        <v>2243</v>
      </c>
      <c r="G638" t="s">
        <v>4177</v>
      </c>
    </row>
    <row r="639" spans="1:7" x14ac:dyDescent="0.2">
      <c r="A639" t="s">
        <v>2242</v>
      </c>
      <c r="B639">
        <v>0</v>
      </c>
      <c r="C639">
        <v>0</v>
      </c>
      <c r="D639" t="s">
        <v>2135</v>
      </c>
      <c r="E639" t="s">
        <v>4176</v>
      </c>
      <c r="F639" t="s">
        <v>2241</v>
      </c>
      <c r="G639" t="s">
        <v>2240</v>
      </c>
    </row>
    <row r="640" spans="1:7" x14ac:dyDescent="0.2">
      <c r="A640" t="s">
        <v>2239</v>
      </c>
      <c r="B640">
        <v>0</v>
      </c>
      <c r="C640">
        <v>0</v>
      </c>
      <c r="D640" t="s">
        <v>2135</v>
      </c>
      <c r="E640" t="s">
        <v>4175</v>
      </c>
      <c r="F640" t="s">
        <v>2238</v>
      </c>
      <c r="G640" t="s">
        <v>2237</v>
      </c>
    </row>
    <row r="641" spans="1:7" x14ac:dyDescent="0.2">
      <c r="A641" t="s">
        <v>2236</v>
      </c>
      <c r="B641">
        <v>-1000</v>
      </c>
      <c r="C641">
        <v>1000</v>
      </c>
      <c r="D641" t="s">
        <v>2135</v>
      </c>
      <c r="E641" t="s">
        <v>4174</v>
      </c>
      <c r="F641" t="s">
        <v>2235</v>
      </c>
      <c r="G641" t="s">
        <v>2234</v>
      </c>
    </row>
    <row r="642" spans="1:7" x14ac:dyDescent="0.2">
      <c r="A642" t="s">
        <v>2233</v>
      </c>
      <c r="B642">
        <v>0</v>
      </c>
      <c r="C642">
        <v>0</v>
      </c>
      <c r="D642" t="s">
        <v>2135</v>
      </c>
      <c r="E642" t="s">
        <v>4173</v>
      </c>
      <c r="F642" t="s">
        <v>2232</v>
      </c>
      <c r="G642" t="s">
        <v>2231</v>
      </c>
    </row>
    <row r="643" spans="1:7" x14ac:dyDescent="0.2">
      <c r="A643" t="s">
        <v>2230</v>
      </c>
      <c r="B643">
        <v>0</v>
      </c>
      <c r="C643">
        <v>0</v>
      </c>
      <c r="D643" t="s">
        <v>2135</v>
      </c>
      <c r="E643" t="s">
        <v>4171</v>
      </c>
      <c r="F643" t="s">
        <v>2229</v>
      </c>
      <c r="G643" t="s">
        <v>2228</v>
      </c>
    </row>
    <row r="644" spans="1:7" x14ac:dyDescent="0.2">
      <c r="A644" t="s">
        <v>2227</v>
      </c>
      <c r="B644">
        <v>-1000</v>
      </c>
      <c r="C644">
        <v>1000</v>
      </c>
      <c r="D644" t="s">
        <v>2135</v>
      </c>
      <c r="E644" t="s">
        <v>4148</v>
      </c>
      <c r="F644" t="s">
        <v>2226</v>
      </c>
      <c r="G644" t="s">
        <v>2225</v>
      </c>
    </row>
    <row r="645" spans="1:7" x14ac:dyDescent="0.2">
      <c r="A645" t="s">
        <v>2224</v>
      </c>
      <c r="B645">
        <v>-1000</v>
      </c>
      <c r="C645">
        <v>1000</v>
      </c>
      <c r="D645" t="s">
        <v>2135</v>
      </c>
      <c r="E645" t="s">
        <v>4172</v>
      </c>
      <c r="F645" t="s">
        <v>2223</v>
      </c>
      <c r="G645" t="s">
        <v>2222</v>
      </c>
    </row>
    <row r="646" spans="1:7" x14ac:dyDescent="0.2">
      <c r="A646" t="s">
        <v>2221</v>
      </c>
      <c r="B646">
        <v>0</v>
      </c>
      <c r="C646">
        <v>1000</v>
      </c>
      <c r="D646" t="s">
        <v>2144</v>
      </c>
      <c r="E646" t="s">
        <v>4171</v>
      </c>
      <c r="F646" t="s">
        <v>2220</v>
      </c>
      <c r="G646" t="s">
        <v>2219</v>
      </c>
    </row>
    <row r="647" spans="1:7" x14ac:dyDescent="0.2">
      <c r="A647" t="s">
        <v>2218</v>
      </c>
      <c r="B647">
        <v>-1000</v>
      </c>
      <c r="C647">
        <v>1000</v>
      </c>
      <c r="D647" t="s">
        <v>2135</v>
      </c>
      <c r="E647" t="s">
        <v>4148</v>
      </c>
      <c r="F647" t="s">
        <v>2217</v>
      </c>
      <c r="G647" t="s">
        <v>2136</v>
      </c>
    </row>
    <row r="648" spans="1:7" x14ac:dyDescent="0.2">
      <c r="A648" t="s">
        <v>2216</v>
      </c>
      <c r="B648">
        <v>-1000</v>
      </c>
      <c r="C648">
        <v>1000</v>
      </c>
      <c r="D648" t="s">
        <v>2135</v>
      </c>
      <c r="E648" t="s">
        <v>4148</v>
      </c>
      <c r="F648" t="s">
        <v>2215</v>
      </c>
      <c r="G648" t="s">
        <v>2214</v>
      </c>
    </row>
    <row r="649" spans="1:7" x14ac:dyDescent="0.2">
      <c r="A649" t="s">
        <v>2213</v>
      </c>
      <c r="B649">
        <v>0</v>
      </c>
      <c r="C649">
        <v>1000</v>
      </c>
      <c r="D649" t="s">
        <v>2144</v>
      </c>
      <c r="E649" t="s">
        <v>4148</v>
      </c>
      <c r="F649" t="s">
        <v>2212</v>
      </c>
      <c r="G649" t="s">
        <v>2211</v>
      </c>
    </row>
    <row r="650" spans="1:7" x14ac:dyDescent="0.2">
      <c r="A650" t="s">
        <v>2210</v>
      </c>
      <c r="B650">
        <v>-1000</v>
      </c>
      <c r="C650">
        <v>1000</v>
      </c>
      <c r="D650" t="s">
        <v>2135</v>
      </c>
      <c r="E650" t="s">
        <v>4148</v>
      </c>
      <c r="F650" t="s">
        <v>2209</v>
      </c>
      <c r="G650" t="s">
        <v>2208</v>
      </c>
    </row>
    <row r="651" spans="1:7" x14ac:dyDescent="0.2">
      <c r="A651" t="s">
        <v>2207</v>
      </c>
      <c r="B651">
        <v>0</v>
      </c>
      <c r="C651">
        <v>1000</v>
      </c>
      <c r="D651" t="s">
        <v>2144</v>
      </c>
      <c r="E651" t="s">
        <v>4148</v>
      </c>
      <c r="F651" t="s">
        <v>2206</v>
      </c>
      <c r="G651" t="s">
        <v>2205</v>
      </c>
    </row>
    <row r="652" spans="1:7" x14ac:dyDescent="0.2">
      <c r="A652" t="s">
        <v>2204</v>
      </c>
      <c r="B652">
        <v>-1000</v>
      </c>
      <c r="C652">
        <v>1000</v>
      </c>
      <c r="D652" t="s">
        <v>2135</v>
      </c>
      <c r="E652" t="s">
        <v>4170</v>
      </c>
      <c r="F652" t="s">
        <v>2203</v>
      </c>
      <c r="G652" t="s">
        <v>2202</v>
      </c>
    </row>
    <row r="653" spans="1:7" x14ac:dyDescent="0.2">
      <c r="A653" t="s">
        <v>2201</v>
      </c>
      <c r="B653">
        <v>0</v>
      </c>
      <c r="C653">
        <v>0</v>
      </c>
      <c r="D653" t="s">
        <v>2135</v>
      </c>
      <c r="E653" t="s">
        <v>4148</v>
      </c>
      <c r="F653" t="s">
        <v>2200</v>
      </c>
      <c r="G653" t="s">
        <v>2199</v>
      </c>
    </row>
    <row r="654" spans="1:7" x14ac:dyDescent="0.2">
      <c r="A654" t="s">
        <v>2198</v>
      </c>
      <c r="B654">
        <v>-1000</v>
      </c>
      <c r="C654">
        <v>1000</v>
      </c>
      <c r="D654" t="s">
        <v>2135</v>
      </c>
      <c r="E654" t="s">
        <v>4169</v>
      </c>
      <c r="F654" t="s">
        <v>2197</v>
      </c>
      <c r="G654" t="s">
        <v>2196</v>
      </c>
    </row>
    <row r="655" spans="1:7" x14ac:dyDescent="0.2">
      <c r="A655" t="s">
        <v>2195</v>
      </c>
      <c r="B655">
        <v>0</v>
      </c>
      <c r="C655">
        <v>1000</v>
      </c>
      <c r="D655" t="s">
        <v>2144</v>
      </c>
      <c r="E655" t="s">
        <v>4168</v>
      </c>
      <c r="F655" t="s">
        <v>2194</v>
      </c>
      <c r="G655" t="s">
        <v>2193</v>
      </c>
    </row>
    <row r="656" spans="1:7" x14ac:dyDescent="0.2">
      <c r="A656" t="s">
        <v>2192</v>
      </c>
      <c r="B656">
        <v>0</v>
      </c>
      <c r="C656">
        <v>1000</v>
      </c>
      <c r="D656" t="s">
        <v>2144</v>
      </c>
      <c r="E656" t="s">
        <v>4148</v>
      </c>
      <c r="F656" t="s">
        <v>2191</v>
      </c>
      <c r="G656" t="s">
        <v>2190</v>
      </c>
    </row>
    <row r="657" spans="1:7" x14ac:dyDescent="0.2">
      <c r="A657" t="s">
        <v>2189</v>
      </c>
      <c r="B657">
        <v>0</v>
      </c>
      <c r="C657">
        <v>1000</v>
      </c>
      <c r="D657" t="s">
        <v>2144</v>
      </c>
      <c r="E657" t="s">
        <v>4148</v>
      </c>
      <c r="F657" t="s">
        <v>2188</v>
      </c>
      <c r="G657" t="s">
        <v>2187</v>
      </c>
    </row>
    <row r="658" spans="1:7" x14ac:dyDescent="0.2">
      <c r="A658" t="s">
        <v>2186</v>
      </c>
      <c r="B658">
        <v>-1000</v>
      </c>
      <c r="C658">
        <v>1000</v>
      </c>
      <c r="D658" t="s">
        <v>2135</v>
      </c>
      <c r="E658" t="s">
        <v>4148</v>
      </c>
      <c r="F658" t="s">
        <v>2185</v>
      </c>
      <c r="G658" t="s">
        <v>2184</v>
      </c>
    </row>
    <row r="659" spans="1:7" x14ac:dyDescent="0.2">
      <c r="A659" t="s">
        <v>2183</v>
      </c>
      <c r="B659">
        <v>-1000</v>
      </c>
      <c r="C659">
        <v>1000</v>
      </c>
      <c r="D659" t="s">
        <v>2135</v>
      </c>
      <c r="E659" t="s">
        <v>4167</v>
      </c>
      <c r="F659" t="s">
        <v>2182</v>
      </c>
      <c r="G659" t="s">
        <v>2181</v>
      </c>
    </row>
    <row r="660" spans="1:7" x14ac:dyDescent="0.2">
      <c r="A660" t="s">
        <v>2180</v>
      </c>
      <c r="B660">
        <v>-1000</v>
      </c>
      <c r="C660">
        <v>1000</v>
      </c>
      <c r="D660" t="s">
        <v>2135</v>
      </c>
      <c r="E660" t="s">
        <v>4148</v>
      </c>
      <c r="F660" t="s">
        <v>2179</v>
      </c>
      <c r="G660" t="s">
        <v>2178</v>
      </c>
    </row>
    <row r="661" spans="1:7" x14ac:dyDescent="0.2">
      <c r="A661" t="s">
        <v>2177</v>
      </c>
      <c r="B661">
        <v>0</v>
      </c>
      <c r="C661">
        <v>1000</v>
      </c>
      <c r="D661" t="s">
        <v>2144</v>
      </c>
      <c r="E661" t="s">
        <v>4166</v>
      </c>
      <c r="F661" t="s">
        <v>2176</v>
      </c>
      <c r="G661" t="s">
        <v>2175</v>
      </c>
    </row>
    <row r="662" spans="1:7" x14ac:dyDescent="0.2">
      <c r="A662" t="s">
        <v>2174</v>
      </c>
      <c r="B662">
        <v>-1000</v>
      </c>
      <c r="C662">
        <v>1000</v>
      </c>
      <c r="D662" t="s">
        <v>2135</v>
      </c>
      <c r="E662" t="s">
        <v>4165</v>
      </c>
      <c r="F662" t="s">
        <v>2173</v>
      </c>
      <c r="G662" t="s">
        <v>2172</v>
      </c>
    </row>
    <row r="663" spans="1:7" x14ac:dyDescent="0.2">
      <c r="A663" t="s">
        <v>2171</v>
      </c>
      <c r="B663">
        <v>-1000</v>
      </c>
      <c r="C663">
        <v>1000</v>
      </c>
      <c r="D663" t="s">
        <v>2135</v>
      </c>
      <c r="E663" t="s">
        <v>4164</v>
      </c>
      <c r="F663" t="s">
        <v>2170</v>
      </c>
      <c r="G663" t="s">
        <v>2169</v>
      </c>
    </row>
    <row r="664" spans="1:7" x14ac:dyDescent="0.2">
      <c r="A664" t="s">
        <v>2168</v>
      </c>
      <c r="B664">
        <v>-1000</v>
      </c>
      <c r="C664">
        <v>1000</v>
      </c>
      <c r="D664" t="s">
        <v>2135</v>
      </c>
      <c r="E664" t="s">
        <v>4163</v>
      </c>
      <c r="F664" t="s">
        <v>2167</v>
      </c>
      <c r="G664" t="s">
        <v>2166</v>
      </c>
    </row>
    <row r="665" spans="1:7" x14ac:dyDescent="0.2">
      <c r="A665" t="s">
        <v>2165</v>
      </c>
      <c r="B665">
        <v>-1000</v>
      </c>
      <c r="C665">
        <v>1000</v>
      </c>
      <c r="D665" t="s">
        <v>2135</v>
      </c>
      <c r="E665" t="s">
        <v>4162</v>
      </c>
      <c r="F665" t="s">
        <v>2164</v>
      </c>
      <c r="G665" t="s">
        <v>2163</v>
      </c>
    </row>
    <row r="666" spans="1:7" x14ac:dyDescent="0.2">
      <c r="A666" t="s">
        <v>2162</v>
      </c>
      <c r="B666">
        <v>0</v>
      </c>
      <c r="C666">
        <v>1000</v>
      </c>
      <c r="D666" t="s">
        <v>2144</v>
      </c>
      <c r="E666" t="s">
        <v>4161</v>
      </c>
      <c r="F666" t="s">
        <v>2161</v>
      </c>
      <c r="G666" t="s">
        <v>2160</v>
      </c>
    </row>
    <row r="667" spans="1:7" x14ac:dyDescent="0.2">
      <c r="A667" t="s">
        <v>2159</v>
      </c>
      <c r="B667">
        <v>-1000</v>
      </c>
      <c r="C667">
        <v>1000</v>
      </c>
      <c r="D667" t="s">
        <v>2135</v>
      </c>
      <c r="E667" t="s">
        <v>4160</v>
      </c>
      <c r="F667" t="s">
        <v>2158</v>
      </c>
      <c r="G667" t="s">
        <v>2157</v>
      </c>
    </row>
    <row r="668" spans="1:7" x14ac:dyDescent="0.2">
      <c r="A668" t="s">
        <v>2156</v>
      </c>
      <c r="B668">
        <v>0</v>
      </c>
      <c r="C668">
        <v>1000</v>
      </c>
      <c r="D668" t="s">
        <v>2144</v>
      </c>
      <c r="E668" t="s">
        <v>4159</v>
      </c>
      <c r="F668" t="s">
        <v>2155</v>
      </c>
      <c r="G668" t="s">
        <v>2154</v>
      </c>
    </row>
    <row r="669" spans="1:7" x14ac:dyDescent="0.2">
      <c r="A669" t="s">
        <v>2153</v>
      </c>
      <c r="B669">
        <v>0</v>
      </c>
      <c r="C669">
        <v>0</v>
      </c>
      <c r="D669" t="s">
        <v>2144</v>
      </c>
      <c r="E669" t="s">
        <v>4158</v>
      </c>
      <c r="F669" t="s">
        <v>2152</v>
      </c>
      <c r="G669" t="s">
        <v>2151</v>
      </c>
    </row>
    <row r="670" spans="1:7" x14ac:dyDescent="0.2">
      <c r="A670" t="s">
        <v>2150</v>
      </c>
      <c r="B670">
        <v>-1000</v>
      </c>
      <c r="C670">
        <v>10000</v>
      </c>
      <c r="D670" t="s">
        <v>2135</v>
      </c>
      <c r="E670" t="s">
        <v>4157</v>
      </c>
      <c r="F670" t="s">
        <v>2149</v>
      </c>
      <c r="G670" t="s">
        <v>4156</v>
      </c>
    </row>
    <row r="671" spans="1:7" x14ac:dyDescent="0.2">
      <c r="A671" t="s">
        <v>2148</v>
      </c>
      <c r="B671">
        <v>0</v>
      </c>
      <c r="C671">
        <v>1000</v>
      </c>
      <c r="D671" t="s">
        <v>2144</v>
      </c>
      <c r="E671" t="s">
        <v>4148</v>
      </c>
      <c r="F671" t="s">
        <v>2147</v>
      </c>
      <c r="G671" t="s">
        <v>2146</v>
      </c>
    </row>
    <row r="672" spans="1:7" x14ac:dyDescent="0.2">
      <c r="A672" t="s">
        <v>4155</v>
      </c>
      <c r="B672">
        <v>-1000</v>
      </c>
      <c r="C672">
        <v>1000</v>
      </c>
      <c r="D672" t="s">
        <v>2135</v>
      </c>
      <c r="E672" t="s">
        <v>4148</v>
      </c>
      <c r="F672" t="s">
        <v>4152</v>
      </c>
      <c r="G672" t="s">
        <v>4154</v>
      </c>
    </row>
    <row r="673" spans="1:7" x14ac:dyDescent="0.2">
      <c r="A673" t="s">
        <v>4153</v>
      </c>
      <c r="B673">
        <v>-1000</v>
      </c>
      <c r="C673">
        <v>1000</v>
      </c>
      <c r="D673" t="s">
        <v>2135</v>
      </c>
      <c r="E673" t="s">
        <v>4148</v>
      </c>
      <c r="F673" t="s">
        <v>4152</v>
      </c>
      <c r="G673" t="s">
        <v>4151</v>
      </c>
    </row>
    <row r="674" spans="1:7" x14ac:dyDescent="0.2">
      <c r="A674" t="s">
        <v>2145</v>
      </c>
      <c r="B674">
        <v>0</v>
      </c>
      <c r="C674">
        <v>1000</v>
      </c>
      <c r="D674" t="s">
        <v>2144</v>
      </c>
      <c r="E674" t="s">
        <v>4150</v>
      </c>
      <c r="F674" t="s">
        <v>2143</v>
      </c>
      <c r="G674" t="s">
        <v>2142</v>
      </c>
    </row>
    <row r="675" spans="1:7" x14ac:dyDescent="0.2">
      <c r="A675" t="s">
        <v>2141</v>
      </c>
      <c r="B675">
        <v>-1000</v>
      </c>
      <c r="C675">
        <v>10000</v>
      </c>
      <c r="D675" t="s">
        <v>2135</v>
      </c>
      <c r="E675" t="s">
        <v>4148</v>
      </c>
      <c r="F675" t="s">
        <v>2140</v>
      </c>
      <c r="G675" t="s">
        <v>4149</v>
      </c>
    </row>
    <row r="676" spans="1:7" x14ac:dyDescent="0.2">
      <c r="A676" t="s">
        <v>2139</v>
      </c>
      <c r="B676">
        <v>0</v>
      </c>
      <c r="C676">
        <v>10000</v>
      </c>
      <c r="D676" t="s">
        <v>2135</v>
      </c>
      <c r="E676" t="s">
        <v>4148</v>
      </c>
      <c r="F676" t="s">
        <v>2138</v>
      </c>
      <c r="G676" t="s">
        <v>2137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D2DD-7AE9-3D45-BFFA-65821F599203}">
  <dimension ref="A1:D639"/>
  <sheetViews>
    <sheetView workbookViewId="0">
      <selection activeCell="F637" sqref="F637"/>
    </sheetView>
  </sheetViews>
  <sheetFormatPr baseColWidth="10" defaultRowHeight="16" x14ac:dyDescent="0.2"/>
  <cols>
    <col min="1" max="1" width="12" bestFit="1" customWidth="1"/>
    <col min="2" max="2" width="31.33203125" customWidth="1"/>
  </cols>
  <sheetData>
    <row r="1" spans="1:4" x14ac:dyDescent="0.2">
      <c r="A1" t="s">
        <v>0</v>
      </c>
      <c r="B1" t="s">
        <v>385</v>
      </c>
      <c r="C1" t="s">
        <v>386</v>
      </c>
      <c r="D1" t="s">
        <v>2134</v>
      </c>
    </row>
    <row r="2" spans="1:4" x14ac:dyDescent="0.2">
      <c r="A2" t="s">
        <v>2133</v>
      </c>
      <c r="B2" t="s">
        <v>5</v>
      </c>
      <c r="C2" t="s">
        <v>5</v>
      </c>
      <c r="D2">
        <v>0</v>
      </c>
    </row>
    <row r="3" spans="1:4" x14ac:dyDescent="0.2">
      <c r="A3" t="s">
        <v>2132</v>
      </c>
      <c r="B3" t="s">
        <v>5</v>
      </c>
      <c r="C3" t="s">
        <v>5</v>
      </c>
      <c r="D3">
        <v>0</v>
      </c>
    </row>
    <row r="4" spans="1:4" x14ac:dyDescent="0.2">
      <c r="A4" t="s">
        <v>2131</v>
      </c>
      <c r="B4" t="s">
        <v>2130</v>
      </c>
      <c r="C4" t="s">
        <v>1731</v>
      </c>
      <c r="D4">
        <v>-3</v>
      </c>
    </row>
    <row r="5" spans="1:4" x14ac:dyDescent="0.2">
      <c r="A5" t="s">
        <v>2129</v>
      </c>
      <c r="B5" t="s">
        <v>2128</v>
      </c>
      <c r="C5" t="s">
        <v>184</v>
      </c>
      <c r="D5">
        <v>-1</v>
      </c>
    </row>
    <row r="6" spans="1:4" x14ac:dyDescent="0.2">
      <c r="A6" t="s">
        <v>2127</v>
      </c>
      <c r="B6" t="s">
        <v>2126</v>
      </c>
      <c r="C6" t="s">
        <v>186</v>
      </c>
      <c r="D6">
        <v>-2</v>
      </c>
    </row>
    <row r="7" spans="1:4" x14ac:dyDescent="0.2">
      <c r="A7" t="s">
        <v>2125</v>
      </c>
      <c r="B7" t="s">
        <v>2124</v>
      </c>
      <c r="C7" t="s">
        <v>190</v>
      </c>
      <c r="D7">
        <v>-4</v>
      </c>
    </row>
    <row r="8" spans="1:4" x14ac:dyDescent="0.2">
      <c r="A8" t="s">
        <v>2123</v>
      </c>
      <c r="B8" t="s">
        <v>2122</v>
      </c>
      <c r="C8" t="s">
        <v>188</v>
      </c>
      <c r="D8">
        <v>-3</v>
      </c>
    </row>
    <row r="9" spans="1:4" x14ac:dyDescent="0.2">
      <c r="A9" t="s">
        <v>2121</v>
      </c>
      <c r="B9" t="s">
        <v>1550</v>
      </c>
      <c r="C9" t="s">
        <v>1550</v>
      </c>
      <c r="D9">
        <v>0</v>
      </c>
    </row>
    <row r="10" spans="1:4" x14ac:dyDescent="0.2">
      <c r="A10" t="s">
        <v>2120</v>
      </c>
      <c r="B10" t="s">
        <v>1550</v>
      </c>
      <c r="C10" t="s">
        <v>1550</v>
      </c>
      <c r="D10">
        <v>0</v>
      </c>
    </row>
    <row r="11" spans="1:4" x14ac:dyDescent="0.2">
      <c r="A11" t="s">
        <v>2119</v>
      </c>
      <c r="B11" t="s">
        <v>2118</v>
      </c>
      <c r="C11" t="s">
        <v>1690</v>
      </c>
      <c r="D11">
        <v>-2</v>
      </c>
    </row>
    <row r="12" spans="1:4" x14ac:dyDescent="0.2">
      <c r="A12" t="s">
        <v>2117</v>
      </c>
      <c r="B12" t="s">
        <v>2115</v>
      </c>
      <c r="C12" t="s">
        <v>167</v>
      </c>
      <c r="D12">
        <v>-2</v>
      </c>
    </row>
    <row r="13" spans="1:4" x14ac:dyDescent="0.2">
      <c r="A13" t="s">
        <v>2116</v>
      </c>
      <c r="B13" t="s">
        <v>2115</v>
      </c>
      <c r="C13" t="s">
        <v>167</v>
      </c>
      <c r="D13">
        <v>-2</v>
      </c>
    </row>
    <row r="14" spans="1:4" x14ac:dyDescent="0.2">
      <c r="A14" t="s">
        <v>2114</v>
      </c>
      <c r="B14" t="s">
        <v>2113</v>
      </c>
      <c r="C14" t="s">
        <v>178</v>
      </c>
      <c r="D14">
        <v>-4</v>
      </c>
    </row>
    <row r="15" spans="1:4" x14ac:dyDescent="0.2">
      <c r="A15" t="s">
        <v>2112</v>
      </c>
      <c r="B15" t="s">
        <v>2110</v>
      </c>
      <c r="C15" t="s">
        <v>2110</v>
      </c>
      <c r="D15">
        <v>0</v>
      </c>
    </row>
    <row r="16" spans="1:4" x14ac:dyDescent="0.2">
      <c r="A16" t="s">
        <v>2111</v>
      </c>
      <c r="B16" t="s">
        <v>2110</v>
      </c>
      <c r="C16" t="s">
        <v>2110</v>
      </c>
      <c r="D16">
        <v>0</v>
      </c>
    </row>
    <row r="17" spans="1:4" x14ac:dyDescent="0.2">
      <c r="A17" t="s">
        <v>2109</v>
      </c>
      <c r="B17" t="s">
        <v>2107</v>
      </c>
      <c r="C17" t="s">
        <v>234</v>
      </c>
      <c r="D17">
        <v>-3</v>
      </c>
    </row>
    <row r="18" spans="1:4" x14ac:dyDescent="0.2">
      <c r="A18" t="s">
        <v>2108</v>
      </c>
      <c r="B18" t="s">
        <v>2107</v>
      </c>
      <c r="C18" t="s">
        <v>234</v>
      </c>
      <c r="D18">
        <v>-3</v>
      </c>
    </row>
    <row r="19" spans="1:4" x14ac:dyDescent="0.2">
      <c r="A19" t="s">
        <v>2106</v>
      </c>
      <c r="B19" t="s">
        <v>2104</v>
      </c>
      <c r="C19" t="s">
        <v>154</v>
      </c>
      <c r="D19">
        <v>1</v>
      </c>
    </row>
    <row r="20" spans="1:4" x14ac:dyDescent="0.2">
      <c r="A20" t="s">
        <v>2105</v>
      </c>
      <c r="B20" t="s">
        <v>2104</v>
      </c>
      <c r="C20" t="s">
        <v>154</v>
      </c>
      <c r="D20">
        <v>1</v>
      </c>
    </row>
    <row r="21" spans="1:4" x14ac:dyDescent="0.2">
      <c r="A21" t="s">
        <v>2103</v>
      </c>
      <c r="B21" t="s">
        <v>2102</v>
      </c>
      <c r="C21" t="s">
        <v>2101</v>
      </c>
      <c r="D21">
        <v>-2</v>
      </c>
    </row>
    <row r="22" spans="1:4" x14ac:dyDescent="0.2">
      <c r="A22" t="s">
        <v>2100</v>
      </c>
      <c r="B22" t="s">
        <v>2099</v>
      </c>
      <c r="C22" t="s">
        <v>2098</v>
      </c>
      <c r="D22">
        <v>-3</v>
      </c>
    </row>
    <row r="23" spans="1:4" x14ac:dyDescent="0.2">
      <c r="A23" t="s">
        <v>2097</v>
      </c>
      <c r="B23" t="s">
        <v>2096</v>
      </c>
      <c r="C23" t="s">
        <v>204</v>
      </c>
      <c r="D23">
        <v>-2</v>
      </c>
    </row>
    <row r="24" spans="1:4" x14ac:dyDescent="0.2">
      <c r="A24" t="s">
        <v>2095</v>
      </c>
      <c r="B24" t="s">
        <v>2094</v>
      </c>
      <c r="C24" t="s">
        <v>220</v>
      </c>
      <c r="D24">
        <v>1</v>
      </c>
    </row>
    <row r="25" spans="1:4" x14ac:dyDescent="0.2">
      <c r="A25" t="s">
        <v>2093</v>
      </c>
      <c r="B25" t="s">
        <v>2092</v>
      </c>
      <c r="C25" t="s">
        <v>2091</v>
      </c>
      <c r="D25">
        <v>-2</v>
      </c>
    </row>
    <row r="26" spans="1:4" x14ac:dyDescent="0.2">
      <c r="A26" t="s">
        <v>2090</v>
      </c>
      <c r="B26" t="s">
        <v>2089</v>
      </c>
      <c r="C26" t="s">
        <v>2088</v>
      </c>
      <c r="D26">
        <v>0</v>
      </c>
    </row>
    <row r="27" spans="1:4" x14ac:dyDescent="0.2">
      <c r="A27" t="s">
        <v>2087</v>
      </c>
      <c r="B27" t="s">
        <v>2086</v>
      </c>
      <c r="C27" t="s">
        <v>2085</v>
      </c>
      <c r="D27">
        <v>-1</v>
      </c>
    </row>
    <row r="28" spans="1:4" x14ac:dyDescent="0.2">
      <c r="A28" t="s">
        <v>2084</v>
      </c>
      <c r="B28" t="s">
        <v>2083</v>
      </c>
      <c r="C28" t="s">
        <v>176</v>
      </c>
      <c r="D28">
        <v>-4</v>
      </c>
    </row>
    <row r="29" spans="1:4" x14ac:dyDescent="0.2">
      <c r="A29" t="s">
        <v>2082</v>
      </c>
      <c r="B29" t="s">
        <v>2081</v>
      </c>
      <c r="C29" t="s">
        <v>71</v>
      </c>
      <c r="D29">
        <v>-1</v>
      </c>
    </row>
    <row r="30" spans="1:4" x14ac:dyDescent="0.2">
      <c r="A30" t="s">
        <v>2080</v>
      </c>
      <c r="B30" t="s">
        <v>2079</v>
      </c>
      <c r="C30" t="s">
        <v>2078</v>
      </c>
      <c r="D30">
        <v>-2</v>
      </c>
    </row>
    <row r="31" spans="1:4" x14ac:dyDescent="0.2">
      <c r="A31" t="s">
        <v>2077</v>
      </c>
      <c r="B31" t="s">
        <v>2076</v>
      </c>
      <c r="C31" t="s">
        <v>2076</v>
      </c>
      <c r="D31">
        <v>0</v>
      </c>
    </row>
    <row r="32" spans="1:4" x14ac:dyDescent="0.2">
      <c r="A32" t="s">
        <v>2075</v>
      </c>
      <c r="B32" t="s">
        <v>2074</v>
      </c>
      <c r="C32" t="s">
        <v>2025</v>
      </c>
      <c r="D32">
        <v>-2</v>
      </c>
    </row>
    <row r="33" spans="1:4" x14ac:dyDescent="0.2">
      <c r="A33" t="s">
        <v>2073</v>
      </c>
      <c r="B33" t="s">
        <v>2072</v>
      </c>
      <c r="C33" t="s">
        <v>1511</v>
      </c>
      <c r="D33">
        <v>0</v>
      </c>
    </row>
    <row r="34" spans="1:4" x14ac:dyDescent="0.2">
      <c r="A34" t="s">
        <v>2071</v>
      </c>
      <c r="B34" t="s">
        <v>2069</v>
      </c>
      <c r="C34" t="s">
        <v>2068</v>
      </c>
      <c r="D34">
        <v>-2</v>
      </c>
    </row>
    <row r="35" spans="1:4" x14ac:dyDescent="0.2">
      <c r="A35" t="s">
        <v>2070</v>
      </c>
      <c r="B35" t="s">
        <v>2069</v>
      </c>
      <c r="C35" t="s">
        <v>2068</v>
      </c>
      <c r="D35">
        <v>-2</v>
      </c>
    </row>
    <row r="36" spans="1:4" x14ac:dyDescent="0.2">
      <c r="A36" t="s">
        <v>2067</v>
      </c>
      <c r="B36" t="s">
        <v>2066</v>
      </c>
      <c r="C36" t="s">
        <v>2065</v>
      </c>
      <c r="D36">
        <v>-1</v>
      </c>
    </row>
    <row r="37" spans="1:4" x14ac:dyDescent="0.2">
      <c r="A37" t="s">
        <v>2064</v>
      </c>
      <c r="B37" t="s">
        <v>2062</v>
      </c>
      <c r="C37" t="s">
        <v>2061</v>
      </c>
      <c r="D37">
        <v>2</v>
      </c>
    </row>
    <row r="38" spans="1:4" x14ac:dyDescent="0.2">
      <c r="A38" t="s">
        <v>2063</v>
      </c>
      <c r="B38" t="s">
        <v>2062</v>
      </c>
      <c r="C38" t="s">
        <v>2061</v>
      </c>
      <c r="D38">
        <v>2</v>
      </c>
    </row>
    <row r="39" spans="1:4" x14ac:dyDescent="0.2">
      <c r="A39" t="s">
        <v>2060</v>
      </c>
      <c r="B39" t="s">
        <v>2059</v>
      </c>
      <c r="C39" t="s">
        <v>2058</v>
      </c>
      <c r="D39">
        <v>-2</v>
      </c>
    </row>
    <row r="40" spans="1:4" x14ac:dyDescent="0.2">
      <c r="A40" t="s">
        <v>2057</v>
      </c>
      <c r="B40" t="s">
        <v>2056</v>
      </c>
      <c r="C40" t="s">
        <v>2055</v>
      </c>
      <c r="D40">
        <v>-2</v>
      </c>
    </row>
    <row r="41" spans="1:4" x14ac:dyDescent="0.2">
      <c r="A41" t="s">
        <v>2054</v>
      </c>
      <c r="B41" t="s">
        <v>2053</v>
      </c>
      <c r="C41" t="s">
        <v>73</v>
      </c>
      <c r="D41">
        <v>0</v>
      </c>
    </row>
    <row r="42" spans="1:4" x14ac:dyDescent="0.2">
      <c r="A42" t="s">
        <v>2052</v>
      </c>
      <c r="B42" t="s">
        <v>2050</v>
      </c>
      <c r="C42" t="s">
        <v>2049</v>
      </c>
      <c r="D42">
        <v>2</v>
      </c>
    </row>
    <row r="43" spans="1:4" x14ac:dyDescent="0.2">
      <c r="A43" t="s">
        <v>2051</v>
      </c>
      <c r="B43" t="s">
        <v>2050</v>
      </c>
      <c r="C43" t="s">
        <v>2049</v>
      </c>
      <c r="D43">
        <v>2</v>
      </c>
    </row>
    <row r="44" spans="1:4" x14ac:dyDescent="0.2">
      <c r="A44" t="s">
        <v>2048</v>
      </c>
      <c r="B44" t="s">
        <v>2047</v>
      </c>
      <c r="C44" t="s">
        <v>58</v>
      </c>
      <c r="D44">
        <v>0</v>
      </c>
    </row>
    <row r="45" spans="1:4" x14ac:dyDescent="0.2">
      <c r="A45" t="s">
        <v>2046</v>
      </c>
      <c r="B45" t="s">
        <v>2044</v>
      </c>
      <c r="C45" t="s">
        <v>2043</v>
      </c>
      <c r="D45">
        <v>-2</v>
      </c>
    </row>
    <row r="46" spans="1:4" x14ac:dyDescent="0.2">
      <c r="A46" t="s">
        <v>2045</v>
      </c>
      <c r="B46" t="s">
        <v>2044</v>
      </c>
      <c r="C46" t="s">
        <v>2043</v>
      </c>
      <c r="D46">
        <v>-2</v>
      </c>
    </row>
    <row r="47" spans="1:4" x14ac:dyDescent="0.2">
      <c r="A47" t="s">
        <v>2042</v>
      </c>
      <c r="B47" t="s">
        <v>2041</v>
      </c>
      <c r="C47" t="s">
        <v>2040</v>
      </c>
      <c r="D47">
        <v>-2</v>
      </c>
    </row>
    <row r="48" spans="1:4" x14ac:dyDescent="0.2">
      <c r="A48" t="s">
        <v>2039</v>
      </c>
      <c r="B48" t="s">
        <v>2038</v>
      </c>
      <c r="C48" t="s">
        <v>2037</v>
      </c>
      <c r="D48">
        <v>-3</v>
      </c>
    </row>
    <row r="49" spans="1:4" x14ac:dyDescent="0.2">
      <c r="A49" t="s">
        <v>2036</v>
      </c>
      <c r="B49" t="s">
        <v>2035</v>
      </c>
      <c r="C49" t="s">
        <v>84</v>
      </c>
      <c r="D49">
        <v>1</v>
      </c>
    </row>
    <row r="50" spans="1:4" x14ac:dyDescent="0.2">
      <c r="A50" t="s">
        <v>2034</v>
      </c>
      <c r="B50" t="s">
        <v>2033</v>
      </c>
      <c r="C50" t="s">
        <v>2032</v>
      </c>
      <c r="D50">
        <v>-1</v>
      </c>
    </row>
    <row r="51" spans="1:4" x14ac:dyDescent="0.2">
      <c r="A51" t="s">
        <v>2031</v>
      </c>
      <c r="B51" t="s">
        <v>2030</v>
      </c>
      <c r="C51" t="s">
        <v>65</v>
      </c>
      <c r="D51">
        <v>-1</v>
      </c>
    </row>
    <row r="52" spans="1:4" x14ac:dyDescent="0.2">
      <c r="A52" t="s">
        <v>2029</v>
      </c>
      <c r="B52" t="s">
        <v>2028</v>
      </c>
      <c r="C52" t="s">
        <v>212</v>
      </c>
      <c r="D52">
        <v>-1</v>
      </c>
    </row>
    <row r="53" spans="1:4" x14ac:dyDescent="0.2">
      <c r="A53" t="s">
        <v>2027</v>
      </c>
      <c r="B53" t="s">
        <v>2026</v>
      </c>
      <c r="C53" t="s">
        <v>2025</v>
      </c>
      <c r="D53">
        <v>-2</v>
      </c>
    </row>
    <row r="54" spans="1:4" x14ac:dyDescent="0.2">
      <c r="A54" t="s">
        <v>2024</v>
      </c>
      <c r="B54" t="s">
        <v>2023</v>
      </c>
      <c r="C54" t="s">
        <v>2022</v>
      </c>
      <c r="D54">
        <v>-4</v>
      </c>
    </row>
    <row r="55" spans="1:4" x14ac:dyDescent="0.2">
      <c r="A55" t="s">
        <v>2021</v>
      </c>
      <c r="B55" t="s">
        <v>2020</v>
      </c>
      <c r="C55" t="s">
        <v>2019</v>
      </c>
      <c r="D55">
        <v>-4</v>
      </c>
    </row>
    <row r="56" spans="1:4" x14ac:dyDescent="0.2">
      <c r="A56" t="s">
        <v>2018</v>
      </c>
      <c r="B56" t="s">
        <v>2017</v>
      </c>
      <c r="C56" t="s">
        <v>2016</v>
      </c>
      <c r="D56">
        <v>-2</v>
      </c>
    </row>
    <row r="57" spans="1:4" x14ac:dyDescent="0.2">
      <c r="A57" t="s">
        <v>2015</v>
      </c>
      <c r="B57" t="s">
        <v>2013</v>
      </c>
      <c r="C57" t="s">
        <v>2012</v>
      </c>
      <c r="D57">
        <v>-1</v>
      </c>
    </row>
    <row r="58" spans="1:4" x14ac:dyDescent="0.2">
      <c r="A58" t="s">
        <v>2014</v>
      </c>
      <c r="B58" t="s">
        <v>2013</v>
      </c>
      <c r="C58" t="s">
        <v>2012</v>
      </c>
      <c r="D58">
        <v>-1</v>
      </c>
    </row>
    <row r="59" spans="1:4" x14ac:dyDescent="0.2">
      <c r="A59" t="s">
        <v>2011</v>
      </c>
      <c r="B59" t="s">
        <v>2009</v>
      </c>
      <c r="C59" t="s">
        <v>165</v>
      </c>
      <c r="D59">
        <v>-2</v>
      </c>
    </row>
    <row r="60" spans="1:4" x14ac:dyDescent="0.2">
      <c r="A60" t="s">
        <v>2010</v>
      </c>
      <c r="B60" t="s">
        <v>2009</v>
      </c>
      <c r="C60" t="s">
        <v>165</v>
      </c>
      <c r="D60">
        <v>-2</v>
      </c>
    </row>
    <row r="61" spans="1:4" x14ac:dyDescent="0.2">
      <c r="A61" t="s">
        <v>2008</v>
      </c>
      <c r="B61" t="s">
        <v>2007</v>
      </c>
      <c r="C61" t="s">
        <v>2006</v>
      </c>
      <c r="D61">
        <v>-3</v>
      </c>
    </row>
    <row r="62" spans="1:4" x14ac:dyDescent="0.2">
      <c r="A62" t="s">
        <v>2005</v>
      </c>
      <c r="B62" t="s">
        <v>2004</v>
      </c>
      <c r="C62" t="s">
        <v>61</v>
      </c>
      <c r="D62">
        <v>1</v>
      </c>
    </row>
    <row r="63" spans="1:4" x14ac:dyDescent="0.2">
      <c r="A63" t="s">
        <v>2003</v>
      </c>
      <c r="B63" t="s">
        <v>2002</v>
      </c>
      <c r="C63" t="s">
        <v>2001</v>
      </c>
      <c r="D63">
        <v>-3</v>
      </c>
    </row>
    <row r="64" spans="1:4" x14ac:dyDescent="0.2">
      <c r="A64" t="s">
        <v>2000</v>
      </c>
      <c r="B64" t="s">
        <v>1999</v>
      </c>
      <c r="C64" t="s">
        <v>69</v>
      </c>
      <c r="D64">
        <v>0</v>
      </c>
    </row>
    <row r="65" spans="1:4" x14ac:dyDescent="0.2">
      <c r="A65" t="s">
        <v>1998</v>
      </c>
      <c r="B65" t="s">
        <v>1997</v>
      </c>
      <c r="C65" t="s">
        <v>93</v>
      </c>
      <c r="D65">
        <v>0</v>
      </c>
    </row>
    <row r="66" spans="1:4" x14ac:dyDescent="0.2">
      <c r="A66" t="s">
        <v>1996</v>
      </c>
      <c r="B66" t="s">
        <v>1995</v>
      </c>
      <c r="C66" t="s">
        <v>1994</v>
      </c>
      <c r="D66">
        <v>-1</v>
      </c>
    </row>
    <row r="67" spans="1:4" x14ac:dyDescent="0.2">
      <c r="A67" t="s">
        <v>1993</v>
      </c>
      <c r="B67" t="s">
        <v>1991</v>
      </c>
      <c r="C67" t="s">
        <v>161</v>
      </c>
      <c r="D67">
        <v>2</v>
      </c>
    </row>
    <row r="68" spans="1:4" x14ac:dyDescent="0.2">
      <c r="A68" t="s">
        <v>1992</v>
      </c>
      <c r="B68" t="s">
        <v>1991</v>
      </c>
      <c r="C68" t="s">
        <v>161</v>
      </c>
      <c r="D68">
        <v>2</v>
      </c>
    </row>
    <row r="69" spans="1:4" x14ac:dyDescent="0.2">
      <c r="A69" t="s">
        <v>1990</v>
      </c>
      <c r="B69" t="s">
        <v>1989</v>
      </c>
      <c r="C69" t="s">
        <v>86</v>
      </c>
      <c r="D69">
        <v>0</v>
      </c>
    </row>
    <row r="70" spans="1:4" x14ac:dyDescent="0.2">
      <c r="A70" t="s">
        <v>1988</v>
      </c>
      <c r="B70" t="s">
        <v>1987</v>
      </c>
      <c r="C70" t="s">
        <v>1986</v>
      </c>
      <c r="D70">
        <v>-3</v>
      </c>
    </row>
    <row r="71" spans="1:4" x14ac:dyDescent="0.2">
      <c r="A71" t="s">
        <v>1985</v>
      </c>
      <c r="B71" t="s">
        <v>1984</v>
      </c>
      <c r="C71" t="s">
        <v>1983</v>
      </c>
      <c r="D71">
        <v>-3</v>
      </c>
    </row>
    <row r="72" spans="1:4" x14ac:dyDescent="0.2">
      <c r="A72" t="s">
        <v>1982</v>
      </c>
      <c r="B72" t="s">
        <v>1980</v>
      </c>
      <c r="C72" t="s">
        <v>157</v>
      </c>
      <c r="D72">
        <v>2</v>
      </c>
    </row>
    <row r="73" spans="1:4" x14ac:dyDescent="0.2">
      <c r="A73" t="s">
        <v>1981</v>
      </c>
      <c r="B73" t="s">
        <v>1980</v>
      </c>
      <c r="C73" t="s">
        <v>157</v>
      </c>
      <c r="D73">
        <v>2</v>
      </c>
    </row>
    <row r="74" spans="1:4" x14ac:dyDescent="0.2">
      <c r="A74" t="s">
        <v>1979</v>
      </c>
      <c r="B74" t="s">
        <v>1978</v>
      </c>
      <c r="C74" t="s">
        <v>1977</v>
      </c>
      <c r="D74">
        <v>1</v>
      </c>
    </row>
    <row r="75" spans="1:4" x14ac:dyDescent="0.2">
      <c r="A75" t="s">
        <v>1976</v>
      </c>
      <c r="B75" t="s">
        <v>1975</v>
      </c>
      <c r="C75" t="s">
        <v>97</v>
      </c>
      <c r="D75">
        <v>0</v>
      </c>
    </row>
    <row r="76" spans="1:4" x14ac:dyDescent="0.2">
      <c r="A76" t="s">
        <v>1974</v>
      </c>
      <c r="B76" t="s">
        <v>1973</v>
      </c>
      <c r="C76" t="s">
        <v>89</v>
      </c>
      <c r="D76">
        <v>0</v>
      </c>
    </row>
    <row r="77" spans="1:4" x14ac:dyDescent="0.2">
      <c r="A77" t="s">
        <v>1972</v>
      </c>
      <c r="B77" t="s">
        <v>1970</v>
      </c>
      <c r="C77" t="s">
        <v>34</v>
      </c>
      <c r="D77">
        <v>1</v>
      </c>
    </row>
    <row r="78" spans="1:4" x14ac:dyDescent="0.2">
      <c r="A78" t="s">
        <v>1971</v>
      </c>
      <c r="B78" t="s">
        <v>1970</v>
      </c>
      <c r="C78" t="s">
        <v>34</v>
      </c>
      <c r="D78">
        <v>1</v>
      </c>
    </row>
    <row r="79" spans="1:4" x14ac:dyDescent="0.2">
      <c r="A79" t="s">
        <v>1969</v>
      </c>
      <c r="B79" t="s">
        <v>1968</v>
      </c>
      <c r="C79" t="s">
        <v>99</v>
      </c>
      <c r="D79">
        <v>0</v>
      </c>
    </row>
    <row r="80" spans="1:4" x14ac:dyDescent="0.2">
      <c r="A80" t="s">
        <v>1967</v>
      </c>
      <c r="B80" t="s">
        <v>1966</v>
      </c>
      <c r="C80" t="s">
        <v>182</v>
      </c>
      <c r="D80">
        <v>-5</v>
      </c>
    </row>
    <row r="81" spans="1:4" x14ac:dyDescent="0.2">
      <c r="A81" t="s">
        <v>1965</v>
      </c>
      <c r="B81" t="s">
        <v>1964</v>
      </c>
      <c r="C81" t="s">
        <v>1963</v>
      </c>
      <c r="D81">
        <v>0</v>
      </c>
    </row>
    <row r="82" spans="1:4" x14ac:dyDescent="0.2">
      <c r="A82" t="s">
        <v>1962</v>
      </c>
      <c r="B82" t="s">
        <v>1961</v>
      </c>
      <c r="C82" t="s">
        <v>1448</v>
      </c>
      <c r="D82">
        <v>-2</v>
      </c>
    </row>
    <row r="83" spans="1:4" x14ac:dyDescent="0.2">
      <c r="A83" t="s">
        <v>1960</v>
      </c>
      <c r="B83" t="s">
        <v>1958</v>
      </c>
      <c r="C83" t="s">
        <v>1957</v>
      </c>
      <c r="D83">
        <v>0</v>
      </c>
    </row>
    <row r="84" spans="1:4" x14ac:dyDescent="0.2">
      <c r="A84" t="s">
        <v>1959</v>
      </c>
      <c r="B84" t="s">
        <v>1958</v>
      </c>
      <c r="C84" t="s">
        <v>1957</v>
      </c>
      <c r="D84">
        <v>0</v>
      </c>
    </row>
    <row r="85" spans="1:4" x14ac:dyDescent="0.2">
      <c r="A85" t="s">
        <v>1956</v>
      </c>
      <c r="B85" t="s">
        <v>1954</v>
      </c>
      <c r="C85" t="s">
        <v>1953</v>
      </c>
      <c r="D85">
        <v>-1</v>
      </c>
    </row>
    <row r="86" spans="1:4" x14ac:dyDescent="0.2">
      <c r="A86" t="s">
        <v>1955</v>
      </c>
      <c r="B86" t="s">
        <v>1954</v>
      </c>
      <c r="C86" t="s">
        <v>1953</v>
      </c>
      <c r="D86">
        <v>-1</v>
      </c>
    </row>
    <row r="87" spans="1:4" x14ac:dyDescent="0.2">
      <c r="A87" t="s">
        <v>1952</v>
      </c>
      <c r="B87" t="s">
        <v>1951</v>
      </c>
      <c r="C87" t="s">
        <v>180</v>
      </c>
      <c r="D87">
        <v>-5</v>
      </c>
    </row>
    <row r="88" spans="1:4" x14ac:dyDescent="0.2">
      <c r="A88" t="s">
        <v>1950</v>
      </c>
      <c r="B88" t="s">
        <v>1949</v>
      </c>
      <c r="C88" t="s">
        <v>1448</v>
      </c>
      <c r="D88">
        <v>-2</v>
      </c>
    </row>
    <row r="89" spans="1:4" x14ac:dyDescent="0.2">
      <c r="A89" t="s">
        <v>1948</v>
      </c>
      <c r="B89" t="s">
        <v>1947</v>
      </c>
      <c r="C89" t="s">
        <v>1946</v>
      </c>
      <c r="D89">
        <v>-2</v>
      </c>
    </row>
    <row r="90" spans="1:4" x14ac:dyDescent="0.2">
      <c r="A90" t="s">
        <v>1945</v>
      </c>
      <c r="B90" t="s">
        <v>1944</v>
      </c>
      <c r="C90" t="s">
        <v>1943</v>
      </c>
      <c r="D90">
        <v>-1</v>
      </c>
    </row>
    <row r="91" spans="1:4" x14ac:dyDescent="0.2">
      <c r="A91" t="s">
        <v>1942</v>
      </c>
      <c r="B91" t="s">
        <v>1941</v>
      </c>
      <c r="C91" t="s">
        <v>67</v>
      </c>
      <c r="D91">
        <v>0</v>
      </c>
    </row>
    <row r="92" spans="1:4" x14ac:dyDescent="0.2">
      <c r="A92" t="s">
        <v>1940</v>
      </c>
      <c r="B92" t="s">
        <v>1939</v>
      </c>
      <c r="C92" t="s">
        <v>58</v>
      </c>
      <c r="D92">
        <v>0</v>
      </c>
    </row>
    <row r="93" spans="1:4" x14ac:dyDescent="0.2">
      <c r="A93" t="s">
        <v>1938</v>
      </c>
      <c r="B93" t="s">
        <v>1937</v>
      </c>
      <c r="C93" t="s">
        <v>194</v>
      </c>
      <c r="D93">
        <v>-2</v>
      </c>
    </row>
    <row r="94" spans="1:4" x14ac:dyDescent="0.2">
      <c r="A94" t="s">
        <v>1936</v>
      </c>
      <c r="B94" t="s">
        <v>1935</v>
      </c>
      <c r="C94" t="s">
        <v>1448</v>
      </c>
      <c r="D94">
        <v>-2</v>
      </c>
    </row>
    <row r="95" spans="1:4" x14ac:dyDescent="0.2">
      <c r="A95" t="s">
        <v>1934</v>
      </c>
      <c r="B95" t="s">
        <v>1933</v>
      </c>
      <c r="C95" t="s">
        <v>1932</v>
      </c>
      <c r="D95">
        <v>-2</v>
      </c>
    </row>
    <row r="96" spans="1:4" x14ac:dyDescent="0.2">
      <c r="A96" t="s">
        <v>1931</v>
      </c>
      <c r="B96" t="s">
        <v>1930</v>
      </c>
      <c r="C96" t="s">
        <v>1604</v>
      </c>
      <c r="D96">
        <v>-1</v>
      </c>
    </row>
    <row r="97" spans="1:4" x14ac:dyDescent="0.2">
      <c r="A97" t="s">
        <v>1929</v>
      </c>
      <c r="B97" t="s">
        <v>1928</v>
      </c>
      <c r="C97" t="s">
        <v>1845</v>
      </c>
      <c r="D97">
        <v>-1</v>
      </c>
    </row>
    <row r="98" spans="1:4" x14ac:dyDescent="0.2">
      <c r="A98" t="s">
        <v>1927</v>
      </c>
      <c r="B98" t="s">
        <v>1926</v>
      </c>
      <c r="C98" t="s">
        <v>1911</v>
      </c>
      <c r="D98">
        <v>-2</v>
      </c>
    </row>
    <row r="99" spans="1:4" x14ac:dyDescent="0.2">
      <c r="A99" t="s">
        <v>1925</v>
      </c>
      <c r="B99" t="s">
        <v>1924</v>
      </c>
      <c r="C99" t="s">
        <v>1923</v>
      </c>
      <c r="D99">
        <v>-2</v>
      </c>
    </row>
    <row r="100" spans="1:4" x14ac:dyDescent="0.2">
      <c r="A100" t="s">
        <v>1922</v>
      </c>
      <c r="B100" t="s">
        <v>1920</v>
      </c>
      <c r="C100" t="s">
        <v>163</v>
      </c>
      <c r="D100">
        <v>-1</v>
      </c>
    </row>
    <row r="101" spans="1:4" x14ac:dyDescent="0.2">
      <c r="A101" t="s">
        <v>1921</v>
      </c>
      <c r="B101" t="s">
        <v>1920</v>
      </c>
      <c r="C101" t="s">
        <v>163</v>
      </c>
      <c r="D101">
        <v>-1</v>
      </c>
    </row>
    <row r="102" spans="1:4" x14ac:dyDescent="0.2">
      <c r="A102" t="s">
        <v>1919</v>
      </c>
      <c r="B102" t="s">
        <v>1917</v>
      </c>
      <c r="C102" t="s">
        <v>1916</v>
      </c>
      <c r="D102">
        <v>0</v>
      </c>
    </row>
    <row r="103" spans="1:4" x14ac:dyDescent="0.2">
      <c r="A103" t="s">
        <v>1918</v>
      </c>
      <c r="B103" t="s">
        <v>1917</v>
      </c>
      <c r="C103" t="s">
        <v>1916</v>
      </c>
      <c r="D103">
        <v>0</v>
      </c>
    </row>
    <row r="104" spans="1:4" x14ac:dyDescent="0.2">
      <c r="A104" t="s">
        <v>1915</v>
      </c>
      <c r="B104" t="s">
        <v>1914</v>
      </c>
      <c r="C104" t="s">
        <v>1466</v>
      </c>
      <c r="D104">
        <v>-2</v>
      </c>
    </row>
    <row r="105" spans="1:4" x14ac:dyDescent="0.2">
      <c r="A105" t="s">
        <v>1913</v>
      </c>
      <c r="B105" t="s">
        <v>1912</v>
      </c>
      <c r="C105" t="s">
        <v>1911</v>
      </c>
      <c r="D105">
        <v>-2</v>
      </c>
    </row>
    <row r="106" spans="1:4" x14ac:dyDescent="0.2">
      <c r="A106" t="s">
        <v>1910</v>
      </c>
      <c r="B106" t="s">
        <v>1909</v>
      </c>
      <c r="C106" t="s">
        <v>1908</v>
      </c>
      <c r="D106">
        <v>-4</v>
      </c>
    </row>
    <row r="107" spans="1:4" x14ac:dyDescent="0.2">
      <c r="A107" t="s">
        <v>1907</v>
      </c>
      <c r="B107" t="s">
        <v>1906</v>
      </c>
      <c r="C107" t="s">
        <v>1820</v>
      </c>
      <c r="D107">
        <v>0</v>
      </c>
    </row>
    <row r="108" spans="1:4" x14ac:dyDescent="0.2">
      <c r="A108" t="s">
        <v>1905</v>
      </c>
      <c r="B108" t="s">
        <v>1903</v>
      </c>
      <c r="C108" t="s">
        <v>1902</v>
      </c>
      <c r="D108">
        <v>-2</v>
      </c>
    </row>
    <row r="109" spans="1:4" x14ac:dyDescent="0.2">
      <c r="A109" t="s">
        <v>1904</v>
      </c>
      <c r="B109" t="s">
        <v>1903</v>
      </c>
      <c r="C109" t="s">
        <v>1902</v>
      </c>
      <c r="D109">
        <v>-2</v>
      </c>
    </row>
    <row r="110" spans="1:4" x14ac:dyDescent="0.2">
      <c r="A110" t="s">
        <v>1901</v>
      </c>
      <c r="B110" t="s">
        <v>1900</v>
      </c>
      <c r="C110" t="s">
        <v>80</v>
      </c>
      <c r="D110">
        <v>0</v>
      </c>
    </row>
    <row r="111" spans="1:4" x14ac:dyDescent="0.2">
      <c r="A111" t="s">
        <v>1899</v>
      </c>
      <c r="B111" t="s">
        <v>1898</v>
      </c>
      <c r="C111" t="s">
        <v>1511</v>
      </c>
      <c r="D111">
        <v>0</v>
      </c>
    </row>
    <row r="112" spans="1:4" x14ac:dyDescent="0.2">
      <c r="A112" t="s">
        <v>1897</v>
      </c>
      <c r="B112" t="s">
        <v>1896</v>
      </c>
      <c r="C112" t="s">
        <v>1893</v>
      </c>
      <c r="D112">
        <v>5</v>
      </c>
    </row>
    <row r="113" spans="1:4" x14ac:dyDescent="0.2">
      <c r="A113" t="s">
        <v>1895</v>
      </c>
      <c r="B113" t="s">
        <v>1894</v>
      </c>
      <c r="C113" t="s">
        <v>1893</v>
      </c>
      <c r="D113">
        <v>4</v>
      </c>
    </row>
    <row r="114" spans="1:4" x14ac:dyDescent="0.2">
      <c r="A114" t="s">
        <v>1892</v>
      </c>
      <c r="B114" t="s">
        <v>1891</v>
      </c>
      <c r="C114" t="s">
        <v>1781</v>
      </c>
      <c r="D114">
        <v>-2</v>
      </c>
    </row>
    <row r="115" spans="1:4" x14ac:dyDescent="0.2">
      <c r="A115" t="s">
        <v>1890</v>
      </c>
      <c r="B115" t="s">
        <v>1889</v>
      </c>
      <c r="C115" t="s">
        <v>1888</v>
      </c>
      <c r="D115">
        <v>-2</v>
      </c>
    </row>
    <row r="116" spans="1:4" x14ac:dyDescent="0.2">
      <c r="A116" t="s">
        <v>1887</v>
      </c>
      <c r="B116" t="s">
        <v>1</v>
      </c>
      <c r="C116" t="s">
        <v>1886</v>
      </c>
      <c r="D116">
        <v>-3</v>
      </c>
    </row>
    <row r="117" spans="1:4" x14ac:dyDescent="0.2">
      <c r="A117" t="s">
        <v>1885</v>
      </c>
      <c r="B117" t="s">
        <v>1884</v>
      </c>
      <c r="C117" t="s">
        <v>58</v>
      </c>
      <c r="D117">
        <v>0</v>
      </c>
    </row>
    <row r="118" spans="1:4" x14ac:dyDescent="0.2">
      <c r="A118" t="s">
        <v>1883</v>
      </c>
      <c r="B118" t="s">
        <v>1882</v>
      </c>
      <c r="C118" t="s">
        <v>171</v>
      </c>
      <c r="D118">
        <v>2</v>
      </c>
    </row>
    <row r="119" spans="1:4" x14ac:dyDescent="0.2">
      <c r="A119" t="s">
        <v>1881</v>
      </c>
      <c r="B119" t="s">
        <v>1880</v>
      </c>
      <c r="C119" t="s">
        <v>77</v>
      </c>
      <c r="D119">
        <v>0</v>
      </c>
    </row>
    <row r="120" spans="1:4" x14ac:dyDescent="0.2">
      <c r="A120" t="s">
        <v>1879</v>
      </c>
      <c r="B120" t="s">
        <v>1878</v>
      </c>
      <c r="C120" t="s">
        <v>1877</v>
      </c>
      <c r="D120">
        <v>-1</v>
      </c>
    </row>
    <row r="121" spans="1:4" x14ac:dyDescent="0.2">
      <c r="A121" t="s">
        <v>1876</v>
      </c>
      <c r="B121" t="s">
        <v>253</v>
      </c>
      <c r="C121" t="s">
        <v>196</v>
      </c>
      <c r="D121">
        <v>-2</v>
      </c>
    </row>
    <row r="122" spans="1:4" x14ac:dyDescent="0.2">
      <c r="A122" t="s">
        <v>1875</v>
      </c>
      <c r="B122" t="s">
        <v>1874</v>
      </c>
      <c r="C122" t="s">
        <v>1873</v>
      </c>
      <c r="D122">
        <v>-2</v>
      </c>
    </row>
    <row r="123" spans="1:4" x14ac:dyDescent="0.2">
      <c r="A123" t="s">
        <v>1872</v>
      </c>
      <c r="B123" t="s">
        <v>1871</v>
      </c>
      <c r="C123" t="s">
        <v>1870</v>
      </c>
      <c r="D123">
        <v>0</v>
      </c>
    </row>
    <row r="124" spans="1:4" x14ac:dyDescent="0.2">
      <c r="A124" t="s">
        <v>1869</v>
      </c>
      <c r="B124" t="s">
        <v>1868</v>
      </c>
      <c r="C124" t="s">
        <v>91</v>
      </c>
      <c r="D124">
        <v>0</v>
      </c>
    </row>
    <row r="125" spans="1:4" x14ac:dyDescent="0.2">
      <c r="A125" t="s">
        <v>1867</v>
      </c>
      <c r="B125" t="s">
        <v>1865</v>
      </c>
      <c r="C125" t="s">
        <v>1864</v>
      </c>
      <c r="D125">
        <v>-2</v>
      </c>
    </row>
    <row r="126" spans="1:4" x14ac:dyDescent="0.2">
      <c r="A126" t="s">
        <v>1866</v>
      </c>
      <c r="B126" t="s">
        <v>1865</v>
      </c>
      <c r="C126" t="s">
        <v>1864</v>
      </c>
      <c r="D126">
        <v>-2</v>
      </c>
    </row>
    <row r="127" spans="1:4" x14ac:dyDescent="0.2">
      <c r="A127" t="s">
        <v>1863</v>
      </c>
      <c r="B127" t="s">
        <v>1862</v>
      </c>
      <c r="C127" t="s">
        <v>1861</v>
      </c>
      <c r="D127">
        <v>0</v>
      </c>
    </row>
    <row r="128" spans="1:4" x14ac:dyDescent="0.2">
      <c r="A128" t="s">
        <v>1860</v>
      </c>
      <c r="B128" t="s">
        <v>1859</v>
      </c>
      <c r="C128" t="s">
        <v>63</v>
      </c>
      <c r="D128">
        <v>0</v>
      </c>
    </row>
    <row r="129" spans="1:4" x14ac:dyDescent="0.2">
      <c r="A129" t="s">
        <v>1858</v>
      </c>
      <c r="B129" t="s">
        <v>1857</v>
      </c>
      <c r="C129" t="s">
        <v>1856</v>
      </c>
      <c r="D129">
        <v>0</v>
      </c>
    </row>
    <row r="130" spans="1:4" x14ac:dyDescent="0.2">
      <c r="A130" t="s">
        <v>1855</v>
      </c>
      <c r="B130" t="s">
        <v>1854</v>
      </c>
      <c r="C130" t="s">
        <v>1853</v>
      </c>
      <c r="D130">
        <v>0</v>
      </c>
    </row>
    <row r="131" spans="1:4" x14ac:dyDescent="0.2">
      <c r="A131" t="s">
        <v>1852</v>
      </c>
      <c r="B131" t="s">
        <v>1851</v>
      </c>
      <c r="C131" t="s">
        <v>1850</v>
      </c>
      <c r="D131">
        <v>-1</v>
      </c>
    </row>
    <row r="132" spans="1:4" x14ac:dyDescent="0.2">
      <c r="A132" t="s">
        <v>1849</v>
      </c>
      <c r="B132" t="s">
        <v>1848</v>
      </c>
      <c r="C132" t="s">
        <v>1721</v>
      </c>
      <c r="D132">
        <v>-3</v>
      </c>
    </row>
    <row r="133" spans="1:4" x14ac:dyDescent="0.2">
      <c r="A133" t="s">
        <v>1847</v>
      </c>
      <c r="B133" t="s">
        <v>1846</v>
      </c>
      <c r="C133" t="s">
        <v>1845</v>
      </c>
      <c r="D133">
        <v>-1</v>
      </c>
    </row>
    <row r="134" spans="1:4" x14ac:dyDescent="0.2">
      <c r="A134" t="s">
        <v>1844</v>
      </c>
      <c r="B134" t="s">
        <v>1843</v>
      </c>
      <c r="C134" t="s">
        <v>1842</v>
      </c>
      <c r="D134">
        <v>-1</v>
      </c>
    </row>
    <row r="135" spans="1:4" x14ac:dyDescent="0.2">
      <c r="A135" t="s">
        <v>1841</v>
      </c>
      <c r="B135" t="s">
        <v>1840</v>
      </c>
      <c r="C135" t="s">
        <v>1839</v>
      </c>
      <c r="D135">
        <v>-3</v>
      </c>
    </row>
    <row r="136" spans="1:4" x14ac:dyDescent="0.2">
      <c r="A136" t="s">
        <v>1838</v>
      </c>
      <c r="B136" t="s">
        <v>1837</v>
      </c>
      <c r="C136" t="s">
        <v>1836</v>
      </c>
      <c r="D136">
        <v>-1</v>
      </c>
    </row>
    <row r="137" spans="1:4" x14ac:dyDescent="0.2">
      <c r="A137" t="s">
        <v>1835</v>
      </c>
      <c r="B137" t="s">
        <v>1834</v>
      </c>
      <c r="C137" t="s">
        <v>1833</v>
      </c>
      <c r="D137">
        <v>-2</v>
      </c>
    </row>
    <row r="138" spans="1:4" x14ac:dyDescent="0.2">
      <c r="A138" t="s">
        <v>1832</v>
      </c>
      <c r="B138" t="s">
        <v>1831</v>
      </c>
      <c r="C138" t="s">
        <v>1830</v>
      </c>
      <c r="D138">
        <v>0</v>
      </c>
    </row>
    <row r="139" spans="1:4" x14ac:dyDescent="0.2">
      <c r="A139" t="s">
        <v>1829</v>
      </c>
      <c r="B139" t="s">
        <v>1827</v>
      </c>
      <c r="C139" t="s">
        <v>1826</v>
      </c>
      <c r="D139">
        <v>2</v>
      </c>
    </row>
    <row r="140" spans="1:4" x14ac:dyDescent="0.2">
      <c r="A140" t="s">
        <v>1828</v>
      </c>
      <c r="B140" t="s">
        <v>1827</v>
      </c>
      <c r="C140" t="s">
        <v>1826</v>
      </c>
      <c r="D140">
        <v>2</v>
      </c>
    </row>
    <row r="141" spans="1:4" x14ac:dyDescent="0.2">
      <c r="A141" t="s">
        <v>1825</v>
      </c>
      <c r="B141" t="s">
        <v>1824</v>
      </c>
      <c r="C141" t="s">
        <v>1823</v>
      </c>
      <c r="D141">
        <v>2</v>
      </c>
    </row>
    <row r="142" spans="1:4" x14ac:dyDescent="0.2">
      <c r="A142" t="s">
        <v>1822</v>
      </c>
      <c r="B142" t="s">
        <v>1821</v>
      </c>
      <c r="C142" t="s">
        <v>1820</v>
      </c>
      <c r="D142">
        <v>0</v>
      </c>
    </row>
    <row r="143" spans="1:4" x14ac:dyDescent="0.2">
      <c r="A143" t="s">
        <v>1819</v>
      </c>
      <c r="B143" t="s">
        <v>254</v>
      </c>
      <c r="C143" t="s">
        <v>610</v>
      </c>
      <c r="D143">
        <v>0</v>
      </c>
    </row>
    <row r="144" spans="1:4" x14ac:dyDescent="0.2">
      <c r="A144" t="s">
        <v>1818</v>
      </c>
      <c r="B144" t="s">
        <v>1817</v>
      </c>
      <c r="C144" t="s">
        <v>101</v>
      </c>
      <c r="D144">
        <v>0</v>
      </c>
    </row>
    <row r="145" spans="1:4" x14ac:dyDescent="0.2">
      <c r="A145" t="s">
        <v>1816</v>
      </c>
      <c r="B145" t="s">
        <v>1815</v>
      </c>
      <c r="C145" t="s">
        <v>95</v>
      </c>
      <c r="D145">
        <v>0</v>
      </c>
    </row>
    <row r="146" spans="1:4" x14ac:dyDescent="0.2">
      <c r="A146" t="s">
        <v>4575</v>
      </c>
      <c r="B146" t="s">
        <v>4574</v>
      </c>
      <c r="C146" t="s">
        <v>4573</v>
      </c>
      <c r="D146">
        <v>0</v>
      </c>
    </row>
    <row r="147" spans="1:4" x14ac:dyDescent="0.2">
      <c r="A147" t="s">
        <v>1814</v>
      </c>
      <c r="B147" t="s">
        <v>15</v>
      </c>
      <c r="C147" t="s">
        <v>1812</v>
      </c>
      <c r="D147">
        <v>2</v>
      </c>
    </row>
    <row r="148" spans="1:4" x14ac:dyDescent="0.2">
      <c r="A148" t="s">
        <v>1813</v>
      </c>
      <c r="B148" t="s">
        <v>15</v>
      </c>
      <c r="C148" t="s">
        <v>1812</v>
      </c>
      <c r="D148">
        <v>2</v>
      </c>
    </row>
    <row r="149" spans="1:4" x14ac:dyDescent="0.2">
      <c r="A149" t="s">
        <v>1811</v>
      </c>
      <c r="B149" t="s">
        <v>1810</v>
      </c>
      <c r="C149" t="s">
        <v>1590</v>
      </c>
      <c r="D149">
        <v>-3</v>
      </c>
    </row>
    <row r="150" spans="1:4" x14ac:dyDescent="0.2">
      <c r="A150" t="s">
        <v>1809</v>
      </c>
      <c r="B150" t="s">
        <v>1808</v>
      </c>
      <c r="C150" t="s">
        <v>1466</v>
      </c>
      <c r="D150">
        <v>-2</v>
      </c>
    </row>
    <row r="151" spans="1:4" x14ac:dyDescent="0.2">
      <c r="A151" t="s">
        <v>1807</v>
      </c>
      <c r="B151" t="s">
        <v>1806</v>
      </c>
      <c r="C151" t="s">
        <v>1805</v>
      </c>
      <c r="D151">
        <v>-2</v>
      </c>
    </row>
    <row r="152" spans="1:4" x14ac:dyDescent="0.2">
      <c r="A152" t="s">
        <v>1804</v>
      </c>
      <c r="B152" t="s">
        <v>1803</v>
      </c>
      <c r="C152" t="s">
        <v>903</v>
      </c>
      <c r="D152">
        <v>0</v>
      </c>
    </row>
    <row r="153" spans="1:4" x14ac:dyDescent="0.2">
      <c r="A153" t="s">
        <v>1802</v>
      </c>
      <c r="B153" t="s">
        <v>1801</v>
      </c>
      <c r="C153" t="s">
        <v>1800</v>
      </c>
      <c r="D153">
        <v>0</v>
      </c>
    </row>
    <row r="154" spans="1:4" x14ac:dyDescent="0.2">
      <c r="A154" t="s">
        <v>1799</v>
      </c>
      <c r="B154" t="s">
        <v>1798</v>
      </c>
      <c r="C154" t="s">
        <v>71</v>
      </c>
      <c r="D154">
        <v>-1</v>
      </c>
    </row>
    <row r="155" spans="1:4" x14ac:dyDescent="0.2">
      <c r="A155" t="s">
        <v>1797</v>
      </c>
      <c r="B155" t="s">
        <v>1796</v>
      </c>
      <c r="C155" t="s">
        <v>1511</v>
      </c>
      <c r="D155">
        <v>0</v>
      </c>
    </row>
    <row r="156" spans="1:4" x14ac:dyDescent="0.2">
      <c r="A156" t="s">
        <v>1795</v>
      </c>
      <c r="B156" t="s">
        <v>1794</v>
      </c>
      <c r="C156" t="s">
        <v>1793</v>
      </c>
      <c r="D156">
        <v>-2</v>
      </c>
    </row>
    <row r="157" spans="1:4" x14ac:dyDescent="0.2">
      <c r="A157" t="s">
        <v>1792</v>
      </c>
      <c r="B157" t="s">
        <v>1791</v>
      </c>
      <c r="C157" t="s">
        <v>1790</v>
      </c>
      <c r="D157">
        <v>-2</v>
      </c>
    </row>
    <row r="158" spans="1:4" x14ac:dyDescent="0.2">
      <c r="A158" t="s">
        <v>1789</v>
      </c>
      <c r="B158" t="s">
        <v>1788</v>
      </c>
      <c r="C158" t="s">
        <v>1466</v>
      </c>
      <c r="D158">
        <v>-2</v>
      </c>
    </row>
    <row r="159" spans="1:4" x14ac:dyDescent="0.2">
      <c r="A159" t="s">
        <v>1787</v>
      </c>
      <c r="B159" t="s">
        <v>1786</v>
      </c>
      <c r="C159" t="s">
        <v>1572</v>
      </c>
      <c r="D159">
        <v>-1</v>
      </c>
    </row>
    <row r="160" spans="1:4" x14ac:dyDescent="0.2">
      <c r="A160" t="s">
        <v>1785</v>
      </c>
      <c r="B160" t="s">
        <v>1784</v>
      </c>
      <c r="C160" t="s">
        <v>216</v>
      </c>
      <c r="D160">
        <v>-2</v>
      </c>
    </row>
    <row r="161" spans="1:4" x14ac:dyDescent="0.2">
      <c r="A161" t="s">
        <v>1783</v>
      </c>
      <c r="B161" t="s">
        <v>1782</v>
      </c>
      <c r="C161" t="s">
        <v>1781</v>
      </c>
      <c r="D161">
        <v>-2</v>
      </c>
    </row>
    <row r="162" spans="1:4" x14ac:dyDescent="0.2">
      <c r="A162" t="s">
        <v>1780</v>
      </c>
      <c r="B162" t="s">
        <v>1779</v>
      </c>
      <c r="C162" t="s">
        <v>1778</v>
      </c>
      <c r="D162">
        <v>-4</v>
      </c>
    </row>
    <row r="163" spans="1:4" x14ac:dyDescent="0.2">
      <c r="A163" t="s">
        <v>1777</v>
      </c>
      <c r="B163" t="s">
        <v>1775</v>
      </c>
      <c r="C163" t="s">
        <v>152</v>
      </c>
      <c r="D163">
        <v>1</v>
      </c>
    </row>
    <row r="164" spans="1:4" x14ac:dyDescent="0.2">
      <c r="A164" t="s">
        <v>1776</v>
      </c>
      <c r="B164" t="s">
        <v>1775</v>
      </c>
      <c r="C164" t="s">
        <v>152</v>
      </c>
      <c r="D164">
        <v>1</v>
      </c>
    </row>
    <row r="165" spans="1:4" x14ac:dyDescent="0.2">
      <c r="A165" t="s">
        <v>1774</v>
      </c>
      <c r="B165" t="s">
        <v>1773</v>
      </c>
      <c r="C165" t="s">
        <v>1772</v>
      </c>
      <c r="D165">
        <v>0</v>
      </c>
    </row>
    <row r="166" spans="1:4" x14ac:dyDescent="0.2">
      <c r="A166" t="s">
        <v>1771</v>
      </c>
      <c r="B166" t="s">
        <v>1769</v>
      </c>
      <c r="C166" t="s">
        <v>1768</v>
      </c>
      <c r="D166">
        <v>-1</v>
      </c>
    </row>
    <row r="167" spans="1:4" x14ac:dyDescent="0.2">
      <c r="A167" t="s">
        <v>1770</v>
      </c>
      <c r="B167" t="s">
        <v>1769</v>
      </c>
      <c r="C167" t="s">
        <v>1768</v>
      </c>
      <c r="D167">
        <v>-1</v>
      </c>
    </row>
    <row r="168" spans="1:4" x14ac:dyDescent="0.2">
      <c r="A168" t="s">
        <v>1767</v>
      </c>
      <c r="B168" t="s">
        <v>1766</v>
      </c>
      <c r="C168" t="s">
        <v>1765</v>
      </c>
      <c r="D168">
        <v>-1</v>
      </c>
    </row>
    <row r="169" spans="1:4" x14ac:dyDescent="0.2">
      <c r="A169" t="s">
        <v>1764</v>
      </c>
      <c r="B169" t="s">
        <v>252</v>
      </c>
      <c r="C169" t="s">
        <v>218</v>
      </c>
      <c r="D169">
        <v>-2</v>
      </c>
    </row>
    <row r="170" spans="1:4" x14ac:dyDescent="0.2">
      <c r="A170" t="s">
        <v>1763</v>
      </c>
      <c r="B170" t="s">
        <v>1762</v>
      </c>
      <c r="C170" t="s">
        <v>1761</v>
      </c>
      <c r="D170">
        <v>-1</v>
      </c>
    </row>
    <row r="171" spans="1:4" x14ac:dyDescent="0.2">
      <c r="A171" t="s">
        <v>1760</v>
      </c>
      <c r="B171" t="s">
        <v>1759</v>
      </c>
      <c r="C171" t="s">
        <v>218</v>
      </c>
      <c r="D171">
        <v>-2</v>
      </c>
    </row>
    <row r="172" spans="1:4" x14ac:dyDescent="0.2">
      <c r="A172" t="s">
        <v>1758</v>
      </c>
      <c r="B172" t="s">
        <v>1757</v>
      </c>
      <c r="C172" t="s">
        <v>1756</v>
      </c>
      <c r="D172">
        <v>-1</v>
      </c>
    </row>
    <row r="173" spans="1:4" x14ac:dyDescent="0.2">
      <c r="A173" t="s">
        <v>1755</v>
      </c>
      <c r="B173" t="s">
        <v>1754</v>
      </c>
      <c r="C173" t="s">
        <v>95</v>
      </c>
      <c r="D173">
        <v>0</v>
      </c>
    </row>
    <row r="174" spans="1:4" x14ac:dyDescent="0.2">
      <c r="A174" t="s">
        <v>1753</v>
      </c>
      <c r="B174" t="s">
        <v>1751</v>
      </c>
      <c r="C174" t="s">
        <v>1750</v>
      </c>
      <c r="D174">
        <v>0</v>
      </c>
    </row>
    <row r="175" spans="1:4" x14ac:dyDescent="0.2">
      <c r="A175" t="s">
        <v>1752</v>
      </c>
      <c r="B175" t="s">
        <v>1751</v>
      </c>
      <c r="C175" t="s">
        <v>1750</v>
      </c>
      <c r="D175">
        <v>0</v>
      </c>
    </row>
    <row r="176" spans="1:4" x14ac:dyDescent="0.2">
      <c r="A176" t="s">
        <v>1749</v>
      </c>
      <c r="B176" t="s">
        <v>1748</v>
      </c>
      <c r="C176" t="s">
        <v>1747</v>
      </c>
      <c r="D176">
        <v>0</v>
      </c>
    </row>
    <row r="177" spans="1:4" x14ac:dyDescent="0.2">
      <c r="A177" t="s">
        <v>1746</v>
      </c>
      <c r="B177" t="s">
        <v>1745</v>
      </c>
      <c r="C177" t="s">
        <v>1744</v>
      </c>
      <c r="D177">
        <v>0</v>
      </c>
    </row>
    <row r="178" spans="1:4" x14ac:dyDescent="0.2">
      <c r="A178" t="s">
        <v>1743</v>
      </c>
      <c r="B178" t="s">
        <v>1742</v>
      </c>
      <c r="C178" t="s">
        <v>1448</v>
      </c>
      <c r="D178">
        <v>-2</v>
      </c>
    </row>
    <row r="179" spans="1:4" x14ac:dyDescent="0.2">
      <c r="A179" t="s">
        <v>1741</v>
      </c>
      <c r="B179" t="s">
        <v>1740</v>
      </c>
      <c r="C179" t="s">
        <v>1739</v>
      </c>
      <c r="D179">
        <v>-2</v>
      </c>
    </row>
    <row r="180" spans="1:4" x14ac:dyDescent="0.2">
      <c r="A180" t="s">
        <v>1738</v>
      </c>
      <c r="B180" t="s">
        <v>1737</v>
      </c>
      <c r="C180" t="s">
        <v>986</v>
      </c>
      <c r="D180">
        <v>-2</v>
      </c>
    </row>
    <row r="181" spans="1:4" x14ac:dyDescent="0.2">
      <c r="A181" t="s">
        <v>1736</v>
      </c>
      <c r="B181" t="s">
        <v>1734</v>
      </c>
      <c r="C181" t="s">
        <v>1733</v>
      </c>
      <c r="D181">
        <v>-1</v>
      </c>
    </row>
    <row r="182" spans="1:4" x14ac:dyDescent="0.2">
      <c r="A182" t="s">
        <v>1735</v>
      </c>
      <c r="B182" t="s">
        <v>1734</v>
      </c>
      <c r="C182" t="s">
        <v>1733</v>
      </c>
      <c r="D182">
        <v>-1</v>
      </c>
    </row>
    <row r="183" spans="1:4" x14ac:dyDescent="0.2">
      <c r="A183" t="s">
        <v>1732</v>
      </c>
      <c r="B183" t="s">
        <v>16</v>
      </c>
      <c r="C183" t="s">
        <v>1731</v>
      </c>
      <c r="D183">
        <v>-3</v>
      </c>
    </row>
    <row r="184" spans="1:4" x14ac:dyDescent="0.2">
      <c r="A184" t="s">
        <v>1730</v>
      </c>
      <c r="B184" t="s">
        <v>1729</v>
      </c>
      <c r="C184" t="s">
        <v>983</v>
      </c>
      <c r="D184">
        <v>-1</v>
      </c>
    </row>
    <row r="185" spans="1:4" x14ac:dyDescent="0.2">
      <c r="A185" t="s">
        <v>1728</v>
      </c>
      <c r="B185" t="s">
        <v>1727</v>
      </c>
      <c r="C185" t="s">
        <v>1726</v>
      </c>
      <c r="D185">
        <v>-1</v>
      </c>
    </row>
    <row r="186" spans="1:4" x14ac:dyDescent="0.2">
      <c r="A186" t="s">
        <v>1725</v>
      </c>
      <c r="B186" t="s">
        <v>8</v>
      </c>
      <c r="C186" t="s">
        <v>8</v>
      </c>
      <c r="D186">
        <v>2</v>
      </c>
    </row>
    <row r="187" spans="1:4" x14ac:dyDescent="0.2">
      <c r="A187" t="s">
        <v>1724</v>
      </c>
      <c r="B187" t="s">
        <v>8</v>
      </c>
      <c r="C187" t="s">
        <v>8</v>
      </c>
      <c r="D187">
        <v>2</v>
      </c>
    </row>
    <row r="188" spans="1:4" x14ac:dyDescent="0.2">
      <c r="A188" t="s">
        <v>1723</v>
      </c>
      <c r="B188" t="s">
        <v>1722</v>
      </c>
      <c r="C188" t="s">
        <v>1721</v>
      </c>
      <c r="D188">
        <v>-3</v>
      </c>
    </row>
    <row r="189" spans="1:4" x14ac:dyDescent="0.2">
      <c r="A189" t="s">
        <v>1720</v>
      </c>
      <c r="B189" t="s">
        <v>1719</v>
      </c>
      <c r="C189" t="s">
        <v>173</v>
      </c>
      <c r="D189">
        <v>3</v>
      </c>
    </row>
    <row r="190" spans="1:4" x14ac:dyDescent="0.2">
      <c r="A190" t="s">
        <v>1718</v>
      </c>
      <c r="B190" t="s">
        <v>1717</v>
      </c>
      <c r="C190" t="s">
        <v>1716</v>
      </c>
      <c r="D190">
        <v>0</v>
      </c>
    </row>
    <row r="191" spans="1:4" x14ac:dyDescent="0.2">
      <c r="A191" t="s">
        <v>1715</v>
      </c>
      <c r="B191" t="s">
        <v>1714</v>
      </c>
      <c r="C191" t="s">
        <v>1713</v>
      </c>
      <c r="D191">
        <v>-4</v>
      </c>
    </row>
    <row r="192" spans="1:4" x14ac:dyDescent="0.2">
      <c r="A192" t="s">
        <v>1712</v>
      </c>
      <c r="B192" t="s">
        <v>1711</v>
      </c>
      <c r="C192" t="s">
        <v>1710</v>
      </c>
      <c r="D192">
        <v>-1</v>
      </c>
    </row>
    <row r="193" spans="1:4" x14ac:dyDescent="0.2">
      <c r="A193" t="s">
        <v>1709</v>
      </c>
      <c r="B193" t="s">
        <v>1708</v>
      </c>
      <c r="C193" t="s">
        <v>1707</v>
      </c>
      <c r="D193">
        <v>-2</v>
      </c>
    </row>
    <row r="194" spans="1:4" x14ac:dyDescent="0.2">
      <c r="A194" t="s">
        <v>1706</v>
      </c>
      <c r="B194" t="s">
        <v>1705</v>
      </c>
      <c r="C194" t="s">
        <v>1704</v>
      </c>
      <c r="D194">
        <v>-3</v>
      </c>
    </row>
    <row r="195" spans="1:4" x14ac:dyDescent="0.2">
      <c r="A195" t="s">
        <v>1703</v>
      </c>
      <c r="B195" t="s">
        <v>1702</v>
      </c>
      <c r="C195" t="s">
        <v>1701</v>
      </c>
      <c r="D195">
        <v>-2</v>
      </c>
    </row>
    <row r="196" spans="1:4" x14ac:dyDescent="0.2">
      <c r="A196" t="s">
        <v>1700</v>
      </c>
      <c r="B196" t="s">
        <v>1699</v>
      </c>
      <c r="C196" t="s">
        <v>1052</v>
      </c>
      <c r="D196">
        <v>-1</v>
      </c>
    </row>
    <row r="197" spans="1:4" x14ac:dyDescent="0.2">
      <c r="A197" t="s">
        <v>1698</v>
      </c>
      <c r="B197" t="s">
        <v>1697</v>
      </c>
      <c r="C197" t="s">
        <v>1696</v>
      </c>
      <c r="D197">
        <v>-4</v>
      </c>
    </row>
    <row r="198" spans="1:4" x14ac:dyDescent="0.2">
      <c r="A198" t="s">
        <v>1695</v>
      </c>
      <c r="B198" t="s">
        <v>1694</v>
      </c>
      <c r="C198" t="s">
        <v>1693</v>
      </c>
      <c r="D198">
        <v>-5</v>
      </c>
    </row>
    <row r="199" spans="1:4" x14ac:dyDescent="0.2">
      <c r="A199" t="s">
        <v>1692</v>
      </c>
      <c r="B199" t="s">
        <v>1691</v>
      </c>
      <c r="C199" t="s">
        <v>1690</v>
      </c>
      <c r="D199">
        <v>-2</v>
      </c>
    </row>
    <row r="200" spans="1:4" x14ac:dyDescent="0.2">
      <c r="A200" t="s">
        <v>1689</v>
      </c>
      <c r="B200" t="s">
        <v>1688</v>
      </c>
      <c r="C200" t="s">
        <v>1687</v>
      </c>
      <c r="D200">
        <v>-2</v>
      </c>
    </row>
    <row r="201" spans="1:4" x14ac:dyDescent="0.2">
      <c r="A201" t="s">
        <v>1686</v>
      </c>
      <c r="B201" t="s">
        <v>1685</v>
      </c>
      <c r="C201" t="s">
        <v>1684</v>
      </c>
      <c r="D201">
        <v>-2</v>
      </c>
    </row>
    <row r="202" spans="1:4" x14ac:dyDescent="0.2">
      <c r="A202" t="s">
        <v>1683</v>
      </c>
      <c r="B202" t="s">
        <v>1682</v>
      </c>
      <c r="C202" t="s">
        <v>1681</v>
      </c>
      <c r="D202">
        <v>-2</v>
      </c>
    </row>
    <row r="203" spans="1:4" x14ac:dyDescent="0.2">
      <c r="A203" t="s">
        <v>1680</v>
      </c>
      <c r="B203" t="s">
        <v>1679</v>
      </c>
      <c r="C203" t="s">
        <v>1678</v>
      </c>
      <c r="D203">
        <v>0</v>
      </c>
    </row>
    <row r="204" spans="1:4" x14ac:dyDescent="0.2">
      <c r="A204" t="s">
        <v>1677</v>
      </c>
      <c r="B204" t="s">
        <v>1676</v>
      </c>
      <c r="C204" t="s">
        <v>1675</v>
      </c>
      <c r="D204">
        <v>0</v>
      </c>
    </row>
    <row r="205" spans="1:4" x14ac:dyDescent="0.2">
      <c r="A205" t="s">
        <v>1674</v>
      </c>
      <c r="B205" t="s">
        <v>1673</v>
      </c>
      <c r="C205" t="s">
        <v>1672</v>
      </c>
      <c r="D205">
        <v>-2</v>
      </c>
    </row>
    <row r="206" spans="1:4" x14ac:dyDescent="0.2">
      <c r="A206" t="s">
        <v>1671</v>
      </c>
      <c r="B206" t="s">
        <v>1670</v>
      </c>
      <c r="C206" t="s">
        <v>80</v>
      </c>
      <c r="D206">
        <v>0</v>
      </c>
    </row>
    <row r="207" spans="1:4" x14ac:dyDescent="0.2">
      <c r="A207" t="s">
        <v>1669</v>
      </c>
      <c r="B207" t="s">
        <v>1668</v>
      </c>
      <c r="C207" t="s">
        <v>1667</v>
      </c>
      <c r="D207">
        <v>-2</v>
      </c>
    </row>
    <row r="208" spans="1:4" x14ac:dyDescent="0.2">
      <c r="A208" t="s">
        <v>1666</v>
      </c>
      <c r="B208" t="s">
        <v>1665</v>
      </c>
      <c r="C208" t="s">
        <v>1275</v>
      </c>
      <c r="D208">
        <v>0</v>
      </c>
    </row>
    <row r="209" spans="1:4" x14ac:dyDescent="0.2">
      <c r="A209" t="s">
        <v>1664</v>
      </c>
      <c r="B209" t="s">
        <v>1663</v>
      </c>
      <c r="C209" t="s">
        <v>1662</v>
      </c>
      <c r="D209">
        <v>0</v>
      </c>
    </row>
    <row r="210" spans="1:4" x14ac:dyDescent="0.2">
      <c r="A210" t="s">
        <v>1661</v>
      </c>
      <c r="B210" t="s">
        <v>1660</v>
      </c>
      <c r="C210" t="s">
        <v>1659</v>
      </c>
      <c r="D210">
        <v>-2</v>
      </c>
    </row>
    <row r="211" spans="1:4" x14ac:dyDescent="0.2">
      <c r="A211" t="s">
        <v>1658</v>
      </c>
      <c r="B211" t="s">
        <v>1657</v>
      </c>
      <c r="C211" t="s">
        <v>1656</v>
      </c>
      <c r="D211">
        <v>-1</v>
      </c>
    </row>
    <row r="212" spans="1:4" x14ac:dyDescent="0.2">
      <c r="A212" t="s">
        <v>1655</v>
      </c>
      <c r="B212" t="s">
        <v>1654</v>
      </c>
      <c r="C212" t="s">
        <v>1653</v>
      </c>
      <c r="D212">
        <v>-2</v>
      </c>
    </row>
    <row r="213" spans="1:4" x14ac:dyDescent="0.2">
      <c r="A213" t="s">
        <v>1652</v>
      </c>
      <c r="B213" t="s">
        <v>1651</v>
      </c>
      <c r="C213" t="s">
        <v>1292</v>
      </c>
      <c r="D213">
        <v>0</v>
      </c>
    </row>
    <row r="214" spans="1:4" x14ac:dyDescent="0.2">
      <c r="A214" t="s">
        <v>1650</v>
      </c>
      <c r="B214" t="s">
        <v>1649</v>
      </c>
      <c r="C214" t="s">
        <v>1648</v>
      </c>
      <c r="D214">
        <v>-1</v>
      </c>
    </row>
    <row r="215" spans="1:4" x14ac:dyDescent="0.2">
      <c r="A215" t="s">
        <v>1647</v>
      </c>
      <c r="B215" t="s">
        <v>1646</v>
      </c>
      <c r="C215" t="s">
        <v>1448</v>
      </c>
      <c r="D215">
        <v>-2</v>
      </c>
    </row>
    <row r="216" spans="1:4" x14ac:dyDescent="0.2">
      <c r="A216" t="s">
        <v>1645</v>
      </c>
      <c r="B216" t="s">
        <v>1644</v>
      </c>
      <c r="C216" t="s">
        <v>1643</v>
      </c>
      <c r="D216">
        <v>-2</v>
      </c>
    </row>
    <row r="217" spans="1:4" x14ac:dyDescent="0.2">
      <c r="A217" t="s">
        <v>1642</v>
      </c>
      <c r="B217" t="s">
        <v>1641</v>
      </c>
      <c r="C217" t="s">
        <v>1640</v>
      </c>
      <c r="D217">
        <v>-1</v>
      </c>
    </row>
    <row r="218" spans="1:4" x14ac:dyDescent="0.2">
      <c r="A218" t="s">
        <v>1639</v>
      </c>
      <c r="B218" t="s">
        <v>6</v>
      </c>
      <c r="C218" t="s">
        <v>1638</v>
      </c>
      <c r="D218">
        <v>-3</v>
      </c>
    </row>
    <row r="219" spans="1:4" x14ac:dyDescent="0.2">
      <c r="A219" t="s">
        <v>1637</v>
      </c>
      <c r="B219" t="s">
        <v>10</v>
      </c>
      <c r="C219" t="s">
        <v>1636</v>
      </c>
      <c r="D219">
        <v>-3</v>
      </c>
    </row>
    <row r="220" spans="1:4" x14ac:dyDescent="0.2">
      <c r="A220" t="s">
        <v>1635</v>
      </c>
      <c r="B220" t="s">
        <v>1634</v>
      </c>
      <c r="C220" t="s">
        <v>1633</v>
      </c>
      <c r="D220">
        <v>-3</v>
      </c>
    </row>
    <row r="221" spans="1:4" x14ac:dyDescent="0.2">
      <c r="A221" t="s">
        <v>1632</v>
      </c>
      <c r="B221" t="s">
        <v>1631</v>
      </c>
      <c r="C221" t="s">
        <v>1630</v>
      </c>
      <c r="D221">
        <v>0</v>
      </c>
    </row>
    <row r="222" spans="1:4" x14ac:dyDescent="0.2">
      <c r="A222" t="s">
        <v>1629</v>
      </c>
      <c r="B222" t="s">
        <v>1628</v>
      </c>
      <c r="C222" t="s">
        <v>1627</v>
      </c>
      <c r="D222">
        <v>-1</v>
      </c>
    </row>
    <row r="223" spans="1:4" x14ac:dyDescent="0.2">
      <c r="A223" t="s">
        <v>1626</v>
      </c>
      <c r="B223" t="s">
        <v>1625</v>
      </c>
      <c r="C223" t="s">
        <v>1624</v>
      </c>
      <c r="D223">
        <v>-2</v>
      </c>
    </row>
    <row r="224" spans="1:4" x14ac:dyDescent="0.2">
      <c r="A224" t="s">
        <v>1623</v>
      </c>
      <c r="B224" t="s">
        <v>1622</v>
      </c>
      <c r="C224" t="s">
        <v>1257</v>
      </c>
      <c r="D224">
        <v>-1</v>
      </c>
    </row>
    <row r="225" spans="1:4" x14ac:dyDescent="0.2">
      <c r="A225" t="s">
        <v>1621</v>
      </c>
      <c r="B225" t="s">
        <v>1619</v>
      </c>
      <c r="C225" t="s">
        <v>1619</v>
      </c>
      <c r="D225">
        <v>0</v>
      </c>
    </row>
    <row r="226" spans="1:4" x14ac:dyDescent="0.2">
      <c r="A226" t="s">
        <v>1620</v>
      </c>
      <c r="B226" t="s">
        <v>1619</v>
      </c>
      <c r="C226" t="s">
        <v>1619</v>
      </c>
      <c r="D226">
        <v>0</v>
      </c>
    </row>
    <row r="227" spans="1:4" x14ac:dyDescent="0.2">
      <c r="A227" t="s">
        <v>1618</v>
      </c>
      <c r="B227" t="s">
        <v>1617</v>
      </c>
      <c r="C227" t="s">
        <v>1616</v>
      </c>
      <c r="D227">
        <v>-3</v>
      </c>
    </row>
    <row r="228" spans="1:4" x14ac:dyDescent="0.2">
      <c r="A228" t="s">
        <v>1615</v>
      </c>
      <c r="B228" t="s">
        <v>1614</v>
      </c>
      <c r="C228" t="s">
        <v>1613</v>
      </c>
      <c r="D228">
        <v>0</v>
      </c>
    </row>
    <row r="229" spans="1:4" x14ac:dyDescent="0.2">
      <c r="A229" t="s">
        <v>1612</v>
      </c>
      <c r="B229" t="s">
        <v>1611</v>
      </c>
      <c r="C229" t="s">
        <v>1610</v>
      </c>
      <c r="D229">
        <v>-1</v>
      </c>
    </row>
    <row r="230" spans="1:4" x14ac:dyDescent="0.2">
      <c r="A230" t="s">
        <v>1609</v>
      </c>
      <c r="B230" t="s">
        <v>1608</v>
      </c>
      <c r="C230" t="s">
        <v>1607</v>
      </c>
      <c r="D230">
        <v>0</v>
      </c>
    </row>
    <row r="231" spans="1:4" x14ac:dyDescent="0.2">
      <c r="A231" t="s">
        <v>1606</v>
      </c>
      <c r="B231" t="s">
        <v>1605</v>
      </c>
      <c r="C231" t="s">
        <v>1604</v>
      </c>
      <c r="D231">
        <v>-1</v>
      </c>
    </row>
    <row r="232" spans="1:4" x14ac:dyDescent="0.2">
      <c r="A232" t="s">
        <v>1603</v>
      </c>
      <c r="B232" t="s">
        <v>1602</v>
      </c>
      <c r="C232" t="s">
        <v>1601</v>
      </c>
      <c r="D232">
        <v>0</v>
      </c>
    </row>
    <row r="233" spans="1:4" x14ac:dyDescent="0.2">
      <c r="A233" t="s">
        <v>1600</v>
      </c>
      <c r="B233" t="s">
        <v>1599</v>
      </c>
      <c r="C233" t="s">
        <v>1466</v>
      </c>
      <c r="D233">
        <v>-2</v>
      </c>
    </row>
    <row r="234" spans="1:4" x14ac:dyDescent="0.2">
      <c r="A234" t="s">
        <v>1598</v>
      </c>
      <c r="B234" t="s">
        <v>1597</v>
      </c>
      <c r="C234" t="s">
        <v>1596</v>
      </c>
      <c r="D234">
        <v>-2</v>
      </c>
    </row>
    <row r="235" spans="1:4" x14ac:dyDescent="0.2">
      <c r="A235" t="s">
        <v>1595</v>
      </c>
      <c r="B235" t="s">
        <v>1594</v>
      </c>
      <c r="C235" t="s">
        <v>1593</v>
      </c>
      <c r="D235">
        <v>-2</v>
      </c>
    </row>
    <row r="236" spans="1:4" x14ac:dyDescent="0.2">
      <c r="A236" t="s">
        <v>1592</v>
      </c>
      <c r="B236" t="s">
        <v>1591</v>
      </c>
      <c r="C236" t="s">
        <v>1590</v>
      </c>
      <c r="D236">
        <v>-3</v>
      </c>
    </row>
    <row r="237" spans="1:4" x14ac:dyDescent="0.2">
      <c r="A237" t="s">
        <v>1589</v>
      </c>
      <c r="B237" t="s">
        <v>1588</v>
      </c>
      <c r="C237" t="s">
        <v>1587</v>
      </c>
      <c r="D237">
        <v>-2</v>
      </c>
    </row>
    <row r="238" spans="1:4" x14ac:dyDescent="0.2">
      <c r="A238" t="s">
        <v>1586</v>
      </c>
      <c r="B238" t="s">
        <v>1585</v>
      </c>
      <c r="C238" t="s">
        <v>923</v>
      </c>
      <c r="D238">
        <v>-1</v>
      </c>
    </row>
    <row r="239" spans="1:4" x14ac:dyDescent="0.2">
      <c r="A239" t="s">
        <v>1584</v>
      </c>
      <c r="B239" t="s">
        <v>1583</v>
      </c>
      <c r="C239" t="s">
        <v>1448</v>
      </c>
      <c r="D239">
        <v>-2</v>
      </c>
    </row>
    <row r="240" spans="1:4" x14ac:dyDescent="0.2">
      <c r="A240" t="s">
        <v>1582</v>
      </c>
      <c r="B240" t="s">
        <v>1581</v>
      </c>
      <c r="C240" t="s">
        <v>1580</v>
      </c>
      <c r="D240">
        <v>-2</v>
      </c>
    </row>
    <row r="241" spans="1:4" x14ac:dyDescent="0.2">
      <c r="A241" t="s">
        <v>1579</v>
      </c>
      <c r="B241" t="s">
        <v>1578</v>
      </c>
      <c r="C241" t="s">
        <v>1565</v>
      </c>
      <c r="D241">
        <v>0</v>
      </c>
    </row>
    <row r="242" spans="1:4" x14ac:dyDescent="0.2">
      <c r="A242" t="s">
        <v>1577</v>
      </c>
      <c r="B242" t="s">
        <v>1576</v>
      </c>
      <c r="C242" t="s">
        <v>1575</v>
      </c>
      <c r="D242">
        <v>-1</v>
      </c>
    </row>
    <row r="243" spans="1:4" x14ac:dyDescent="0.2">
      <c r="A243" t="s">
        <v>1574</v>
      </c>
      <c r="B243" t="s">
        <v>1573</v>
      </c>
      <c r="C243" t="s">
        <v>1572</v>
      </c>
      <c r="D243">
        <v>-1</v>
      </c>
    </row>
    <row r="244" spans="1:4" x14ac:dyDescent="0.2">
      <c r="A244" t="s">
        <v>1571</v>
      </c>
      <c r="B244" t="s">
        <v>1570</v>
      </c>
      <c r="C244" t="s">
        <v>965</v>
      </c>
      <c r="D244">
        <v>-2</v>
      </c>
    </row>
    <row r="245" spans="1:4" x14ac:dyDescent="0.2">
      <c r="A245" t="s">
        <v>1569</v>
      </c>
      <c r="B245" t="s">
        <v>1568</v>
      </c>
      <c r="C245" t="s">
        <v>965</v>
      </c>
      <c r="D245">
        <v>-2</v>
      </c>
    </row>
    <row r="246" spans="1:4" x14ac:dyDescent="0.2">
      <c r="A246" t="s">
        <v>1567</v>
      </c>
      <c r="B246" t="s">
        <v>1566</v>
      </c>
      <c r="C246" t="s">
        <v>1565</v>
      </c>
      <c r="D246">
        <v>0</v>
      </c>
    </row>
    <row r="247" spans="1:4" x14ac:dyDescent="0.2">
      <c r="A247" t="s">
        <v>1564</v>
      </c>
      <c r="B247" t="s">
        <v>1563</v>
      </c>
      <c r="C247" t="s">
        <v>1560</v>
      </c>
      <c r="D247">
        <v>-2</v>
      </c>
    </row>
    <row r="248" spans="1:4" x14ac:dyDescent="0.2">
      <c r="A248" t="s">
        <v>1562</v>
      </c>
      <c r="B248" t="s">
        <v>1561</v>
      </c>
      <c r="C248" t="s">
        <v>1560</v>
      </c>
      <c r="D248">
        <v>-2</v>
      </c>
    </row>
    <row r="249" spans="1:4" x14ac:dyDescent="0.2">
      <c r="A249" t="s">
        <v>1559</v>
      </c>
      <c r="B249" t="s">
        <v>1558</v>
      </c>
      <c r="C249" t="s">
        <v>1557</v>
      </c>
      <c r="D249">
        <v>-4</v>
      </c>
    </row>
    <row r="250" spans="1:4" x14ac:dyDescent="0.2">
      <c r="A250" t="s">
        <v>1556</v>
      </c>
      <c r="B250" t="s">
        <v>1554</v>
      </c>
      <c r="C250" t="s">
        <v>1553</v>
      </c>
      <c r="D250">
        <v>2</v>
      </c>
    </row>
    <row r="251" spans="1:4" x14ac:dyDescent="0.2">
      <c r="A251" t="s">
        <v>1555</v>
      </c>
      <c r="B251" t="s">
        <v>1554</v>
      </c>
      <c r="C251" t="s">
        <v>1553</v>
      </c>
      <c r="D251">
        <v>2</v>
      </c>
    </row>
    <row r="252" spans="1:4" x14ac:dyDescent="0.2">
      <c r="A252" t="s">
        <v>1552</v>
      </c>
      <c r="B252" t="s">
        <v>1551</v>
      </c>
      <c r="C252" t="s">
        <v>1550</v>
      </c>
      <c r="D252">
        <v>-1</v>
      </c>
    </row>
    <row r="253" spans="1:4" x14ac:dyDescent="0.2">
      <c r="A253" t="s">
        <v>1549</v>
      </c>
      <c r="B253" t="s">
        <v>1548</v>
      </c>
      <c r="C253" t="s">
        <v>1547</v>
      </c>
      <c r="D253">
        <v>-2</v>
      </c>
    </row>
    <row r="254" spans="1:4" x14ac:dyDescent="0.2">
      <c r="A254" t="s">
        <v>1546</v>
      </c>
      <c r="B254" t="s">
        <v>1545</v>
      </c>
      <c r="C254" t="s">
        <v>210</v>
      </c>
      <c r="D254">
        <v>-8</v>
      </c>
    </row>
    <row r="255" spans="1:4" x14ac:dyDescent="0.2">
      <c r="A255" t="s">
        <v>1544</v>
      </c>
      <c r="B255" t="s">
        <v>1543</v>
      </c>
      <c r="C255" t="s">
        <v>1542</v>
      </c>
      <c r="D255">
        <v>-2</v>
      </c>
    </row>
    <row r="256" spans="1:4" x14ac:dyDescent="0.2">
      <c r="A256" t="s">
        <v>1541</v>
      </c>
      <c r="B256" t="s">
        <v>1540</v>
      </c>
      <c r="C256" t="s">
        <v>1539</v>
      </c>
      <c r="D256">
        <v>2</v>
      </c>
    </row>
    <row r="257" spans="1:4" x14ac:dyDescent="0.2">
      <c r="A257" t="s">
        <v>1538</v>
      </c>
      <c r="B257" t="s">
        <v>1537</v>
      </c>
      <c r="C257" t="s">
        <v>1536</v>
      </c>
      <c r="D257">
        <v>-2</v>
      </c>
    </row>
    <row r="258" spans="1:4" x14ac:dyDescent="0.2">
      <c r="A258" t="s">
        <v>1535</v>
      </c>
      <c r="B258" t="s">
        <v>1534</v>
      </c>
      <c r="C258" t="s">
        <v>1533</v>
      </c>
      <c r="D258">
        <v>1</v>
      </c>
    </row>
    <row r="259" spans="1:4" x14ac:dyDescent="0.2">
      <c r="A259" t="s">
        <v>1532</v>
      </c>
      <c r="B259" t="s">
        <v>1531</v>
      </c>
      <c r="C259" t="s">
        <v>1530</v>
      </c>
      <c r="D259">
        <v>-1</v>
      </c>
    </row>
    <row r="260" spans="1:4" x14ac:dyDescent="0.2">
      <c r="A260" t="s">
        <v>1529</v>
      </c>
      <c r="B260" t="s">
        <v>1528</v>
      </c>
      <c r="C260" t="s">
        <v>1527</v>
      </c>
      <c r="D260">
        <v>-2</v>
      </c>
    </row>
    <row r="261" spans="1:4" x14ac:dyDescent="0.2">
      <c r="A261" t="s">
        <v>1526</v>
      </c>
      <c r="B261" t="s">
        <v>1525</v>
      </c>
      <c r="C261" t="s">
        <v>218</v>
      </c>
      <c r="D261">
        <v>-2</v>
      </c>
    </row>
    <row r="262" spans="1:4" x14ac:dyDescent="0.2">
      <c r="A262" t="s">
        <v>1524</v>
      </c>
      <c r="B262" t="s">
        <v>1523</v>
      </c>
      <c r="C262" t="s">
        <v>1242</v>
      </c>
      <c r="D262">
        <v>-1</v>
      </c>
    </row>
    <row r="263" spans="1:4" x14ac:dyDescent="0.2">
      <c r="A263" t="s">
        <v>1522</v>
      </c>
      <c r="B263" t="s">
        <v>1521</v>
      </c>
      <c r="C263" t="s">
        <v>1520</v>
      </c>
      <c r="D263">
        <v>-1</v>
      </c>
    </row>
    <row r="264" spans="1:4" x14ac:dyDescent="0.2">
      <c r="A264" t="s">
        <v>4572</v>
      </c>
      <c r="B264" t="s">
        <v>4571</v>
      </c>
      <c r="C264" t="s">
        <v>4568</v>
      </c>
      <c r="D264">
        <v>3</v>
      </c>
    </row>
    <row r="265" spans="1:4" x14ac:dyDescent="0.2">
      <c r="A265" t="s">
        <v>4570</v>
      </c>
      <c r="B265" t="s">
        <v>4569</v>
      </c>
      <c r="C265" t="s">
        <v>4568</v>
      </c>
      <c r="D265">
        <v>2</v>
      </c>
    </row>
    <row r="266" spans="1:4" x14ac:dyDescent="0.2">
      <c r="A266" t="s">
        <v>1519</v>
      </c>
      <c r="B266" t="s">
        <v>1518</v>
      </c>
      <c r="C266" t="s">
        <v>1517</v>
      </c>
      <c r="D266">
        <v>-1</v>
      </c>
    </row>
    <row r="267" spans="1:4" x14ac:dyDescent="0.2">
      <c r="A267" t="s">
        <v>1516</v>
      </c>
      <c r="B267" t="s">
        <v>1515</v>
      </c>
      <c r="C267" t="s">
        <v>1514</v>
      </c>
      <c r="D267">
        <v>-1</v>
      </c>
    </row>
    <row r="268" spans="1:4" x14ac:dyDescent="0.2">
      <c r="A268" t="s">
        <v>1513</v>
      </c>
      <c r="B268" t="s">
        <v>1512</v>
      </c>
      <c r="C268" t="s">
        <v>1511</v>
      </c>
      <c r="D268">
        <v>0</v>
      </c>
    </row>
    <row r="269" spans="1:4" x14ac:dyDescent="0.2">
      <c r="A269" t="s">
        <v>1510</v>
      </c>
      <c r="B269" t="s">
        <v>1509</v>
      </c>
      <c r="C269" t="s">
        <v>923</v>
      </c>
      <c r="D269">
        <v>-1</v>
      </c>
    </row>
    <row r="270" spans="1:4" x14ac:dyDescent="0.2">
      <c r="A270" t="s">
        <v>1508</v>
      </c>
      <c r="B270" t="s">
        <v>1507</v>
      </c>
      <c r="C270" t="s">
        <v>1506</v>
      </c>
      <c r="D270">
        <v>0</v>
      </c>
    </row>
    <row r="271" spans="1:4" x14ac:dyDescent="0.2">
      <c r="A271" t="s">
        <v>1505</v>
      </c>
      <c r="B271" t="s">
        <v>1504</v>
      </c>
      <c r="C271" t="s">
        <v>1503</v>
      </c>
      <c r="D271">
        <v>0</v>
      </c>
    </row>
    <row r="272" spans="1:4" x14ac:dyDescent="0.2">
      <c r="A272" t="s">
        <v>1502</v>
      </c>
      <c r="B272" t="s">
        <v>1501</v>
      </c>
      <c r="C272" t="s">
        <v>1500</v>
      </c>
      <c r="D272">
        <v>-2</v>
      </c>
    </row>
    <row r="273" spans="1:4" x14ac:dyDescent="0.2">
      <c r="A273" t="s">
        <v>1499</v>
      </c>
      <c r="B273" t="s">
        <v>1498</v>
      </c>
      <c r="C273" t="s">
        <v>1497</v>
      </c>
      <c r="D273">
        <v>1</v>
      </c>
    </row>
    <row r="274" spans="1:4" x14ac:dyDescent="0.2">
      <c r="A274" t="s">
        <v>1496</v>
      </c>
      <c r="B274" t="s">
        <v>1495</v>
      </c>
      <c r="C274" t="s">
        <v>1494</v>
      </c>
      <c r="D274">
        <v>-8</v>
      </c>
    </row>
    <row r="275" spans="1:4" x14ac:dyDescent="0.2">
      <c r="A275" t="s">
        <v>1493</v>
      </c>
      <c r="B275" t="s">
        <v>1492</v>
      </c>
      <c r="C275" t="s">
        <v>1483</v>
      </c>
      <c r="D275">
        <v>-2</v>
      </c>
    </row>
    <row r="276" spans="1:4" x14ac:dyDescent="0.2">
      <c r="A276" t="s">
        <v>1491</v>
      </c>
      <c r="B276" t="s">
        <v>1490</v>
      </c>
      <c r="C276" t="s">
        <v>1489</v>
      </c>
      <c r="D276">
        <v>-3</v>
      </c>
    </row>
    <row r="277" spans="1:4" x14ac:dyDescent="0.2">
      <c r="A277" t="s">
        <v>1488</v>
      </c>
      <c r="B277" t="s">
        <v>1487</v>
      </c>
      <c r="C277" t="s">
        <v>1486</v>
      </c>
      <c r="D277">
        <v>-8</v>
      </c>
    </row>
    <row r="278" spans="1:4" x14ac:dyDescent="0.2">
      <c r="A278" t="s">
        <v>1485</v>
      </c>
      <c r="B278" t="s">
        <v>1484</v>
      </c>
      <c r="C278" t="s">
        <v>1483</v>
      </c>
      <c r="D278">
        <v>-2</v>
      </c>
    </row>
    <row r="279" spans="1:4" x14ac:dyDescent="0.2">
      <c r="A279" t="s">
        <v>1482</v>
      </c>
      <c r="B279" t="s">
        <v>1481</v>
      </c>
      <c r="C279" t="s">
        <v>1480</v>
      </c>
      <c r="D279">
        <v>-2</v>
      </c>
    </row>
    <row r="280" spans="1:4" x14ac:dyDescent="0.2">
      <c r="A280" t="s">
        <v>1479</v>
      </c>
      <c r="B280" t="s">
        <v>1478</v>
      </c>
      <c r="C280" t="s">
        <v>1477</v>
      </c>
      <c r="D280">
        <v>-1</v>
      </c>
    </row>
    <row r="281" spans="1:4" x14ac:dyDescent="0.2">
      <c r="A281" t="s">
        <v>1476</v>
      </c>
      <c r="B281" t="s">
        <v>1475</v>
      </c>
      <c r="C281" t="s">
        <v>1474</v>
      </c>
      <c r="D281">
        <v>-1</v>
      </c>
    </row>
    <row r="282" spans="1:4" x14ac:dyDescent="0.2">
      <c r="A282" t="s">
        <v>1473</v>
      </c>
      <c r="B282" t="s">
        <v>1472</v>
      </c>
      <c r="C282" t="s">
        <v>929</v>
      </c>
      <c r="D282">
        <v>-2</v>
      </c>
    </row>
    <row r="283" spans="1:4" x14ac:dyDescent="0.2">
      <c r="A283" t="s">
        <v>1471</v>
      </c>
      <c r="B283" t="s">
        <v>1470</v>
      </c>
      <c r="C283" t="s">
        <v>1469</v>
      </c>
      <c r="D283">
        <v>-3</v>
      </c>
    </row>
    <row r="284" spans="1:4" x14ac:dyDescent="0.2">
      <c r="A284" t="s">
        <v>1468</v>
      </c>
      <c r="B284" t="s">
        <v>1467</v>
      </c>
      <c r="C284" t="s">
        <v>1466</v>
      </c>
      <c r="D284">
        <v>-2</v>
      </c>
    </row>
    <row r="285" spans="1:4" x14ac:dyDescent="0.2">
      <c r="A285" t="s">
        <v>1465</v>
      </c>
      <c r="B285" t="s">
        <v>1464</v>
      </c>
      <c r="C285" t="s">
        <v>1463</v>
      </c>
      <c r="D285">
        <v>-1</v>
      </c>
    </row>
    <row r="286" spans="1:4" x14ac:dyDescent="0.2">
      <c r="A286" t="s">
        <v>1462</v>
      </c>
      <c r="B286" t="s">
        <v>1461</v>
      </c>
      <c r="C286" t="s">
        <v>1460</v>
      </c>
      <c r="D286">
        <v>-2</v>
      </c>
    </row>
    <row r="287" spans="1:4" x14ac:dyDescent="0.2">
      <c r="A287" t="s">
        <v>1459</v>
      </c>
      <c r="B287" t="s">
        <v>1458</v>
      </c>
      <c r="C287" t="s">
        <v>1457</v>
      </c>
      <c r="D287">
        <v>2</v>
      </c>
    </row>
    <row r="288" spans="1:4" x14ac:dyDescent="0.2">
      <c r="A288" t="s">
        <v>1456</v>
      </c>
      <c r="B288" t="s">
        <v>1455</v>
      </c>
      <c r="C288" t="s">
        <v>84</v>
      </c>
      <c r="D288">
        <v>1</v>
      </c>
    </row>
    <row r="289" spans="1:4" x14ac:dyDescent="0.2">
      <c r="A289" t="s">
        <v>1454</v>
      </c>
      <c r="B289" t="s">
        <v>1453</v>
      </c>
      <c r="C289" t="s">
        <v>1275</v>
      </c>
      <c r="D289">
        <v>0</v>
      </c>
    </row>
    <row r="290" spans="1:4" x14ac:dyDescent="0.2">
      <c r="A290" t="s">
        <v>1452</v>
      </c>
      <c r="B290" t="s">
        <v>1451</v>
      </c>
      <c r="C290" t="s">
        <v>1278</v>
      </c>
      <c r="D290">
        <v>-1</v>
      </c>
    </row>
    <row r="291" spans="1:4" x14ac:dyDescent="0.2">
      <c r="A291" t="s">
        <v>1450</v>
      </c>
      <c r="B291" t="s">
        <v>1449</v>
      </c>
      <c r="C291" t="s">
        <v>1448</v>
      </c>
      <c r="D291">
        <v>-2</v>
      </c>
    </row>
    <row r="292" spans="1:4" x14ac:dyDescent="0.2">
      <c r="A292" t="s">
        <v>1447</v>
      </c>
      <c r="B292" t="s">
        <v>1446</v>
      </c>
      <c r="C292" t="s">
        <v>1445</v>
      </c>
      <c r="D292">
        <v>-1</v>
      </c>
    </row>
    <row r="293" spans="1:4" x14ac:dyDescent="0.2">
      <c r="A293" t="s">
        <v>1444</v>
      </c>
      <c r="B293" t="s">
        <v>1443</v>
      </c>
      <c r="C293" t="s">
        <v>1442</v>
      </c>
      <c r="D293">
        <v>-1</v>
      </c>
    </row>
    <row r="294" spans="1:4" x14ac:dyDescent="0.2">
      <c r="A294" t="s">
        <v>1441</v>
      </c>
      <c r="B294" t="s">
        <v>1440</v>
      </c>
      <c r="C294" t="s">
        <v>1439</v>
      </c>
      <c r="D294">
        <v>-2</v>
      </c>
    </row>
    <row r="295" spans="1:4" x14ac:dyDescent="0.2">
      <c r="A295" t="s">
        <v>1438</v>
      </c>
      <c r="B295" t="s">
        <v>1437</v>
      </c>
      <c r="C295" t="s">
        <v>1436</v>
      </c>
      <c r="D295">
        <v>-1</v>
      </c>
    </row>
    <row r="296" spans="1:4" x14ac:dyDescent="0.2">
      <c r="A296" t="s">
        <v>1435</v>
      </c>
      <c r="B296" t="s">
        <v>1434</v>
      </c>
      <c r="C296" t="s">
        <v>1433</v>
      </c>
      <c r="D296">
        <v>-3</v>
      </c>
    </row>
    <row r="297" spans="1:4" x14ac:dyDescent="0.2">
      <c r="A297" t="s">
        <v>1432</v>
      </c>
      <c r="B297" t="s">
        <v>1431</v>
      </c>
      <c r="C297" t="s">
        <v>1430</v>
      </c>
      <c r="D297">
        <v>-2</v>
      </c>
    </row>
    <row r="298" spans="1:4" x14ac:dyDescent="0.2">
      <c r="A298" t="s">
        <v>1429</v>
      </c>
      <c r="B298" t="s">
        <v>1428</v>
      </c>
      <c r="C298" t="s">
        <v>1427</v>
      </c>
      <c r="D298">
        <v>-1</v>
      </c>
    </row>
    <row r="299" spans="1:4" x14ac:dyDescent="0.2">
      <c r="A299" t="s">
        <v>1426</v>
      </c>
      <c r="B299" t="s">
        <v>1425</v>
      </c>
      <c r="C299" t="s">
        <v>1424</v>
      </c>
      <c r="D299">
        <v>-2</v>
      </c>
    </row>
    <row r="300" spans="1:4" x14ac:dyDescent="0.2">
      <c r="A300" t="s">
        <v>1423</v>
      </c>
      <c r="B300" t="s">
        <v>1422</v>
      </c>
      <c r="C300" t="s">
        <v>1421</v>
      </c>
      <c r="D300">
        <v>-2</v>
      </c>
    </row>
    <row r="301" spans="1:4" x14ac:dyDescent="0.2">
      <c r="A301" t="s">
        <v>1420</v>
      </c>
      <c r="B301" t="s">
        <v>1419</v>
      </c>
      <c r="C301" t="s">
        <v>1418</v>
      </c>
      <c r="D301">
        <v>-4</v>
      </c>
    </row>
    <row r="302" spans="1:4" x14ac:dyDescent="0.2">
      <c r="A302" t="s">
        <v>1417</v>
      </c>
      <c r="B302" t="s">
        <v>1416</v>
      </c>
      <c r="C302" t="s">
        <v>1415</v>
      </c>
      <c r="D302">
        <v>0</v>
      </c>
    </row>
    <row r="303" spans="1:4" x14ac:dyDescent="0.2">
      <c r="A303" t="s">
        <v>1414</v>
      </c>
      <c r="B303" t="s">
        <v>1413</v>
      </c>
      <c r="C303" t="s">
        <v>1231</v>
      </c>
      <c r="D303">
        <v>-3</v>
      </c>
    </row>
    <row r="304" spans="1:4" x14ac:dyDescent="0.2">
      <c r="A304" t="s">
        <v>1412</v>
      </c>
      <c r="B304" t="s">
        <v>1411</v>
      </c>
      <c r="C304" t="s">
        <v>1410</v>
      </c>
      <c r="D304">
        <v>-2</v>
      </c>
    </row>
    <row r="305" spans="1:4" x14ac:dyDescent="0.2">
      <c r="A305" t="s">
        <v>1409</v>
      </c>
      <c r="B305" t="s">
        <v>1407</v>
      </c>
      <c r="C305" t="s">
        <v>1406</v>
      </c>
      <c r="D305">
        <v>1</v>
      </c>
    </row>
    <row r="306" spans="1:4" x14ac:dyDescent="0.2">
      <c r="A306" t="s">
        <v>1408</v>
      </c>
      <c r="B306" t="s">
        <v>1407</v>
      </c>
      <c r="C306" t="s">
        <v>1406</v>
      </c>
      <c r="D306">
        <v>1</v>
      </c>
    </row>
    <row r="307" spans="1:4" x14ac:dyDescent="0.2">
      <c r="A307" t="s">
        <v>1405</v>
      </c>
      <c r="B307" t="s">
        <v>1404</v>
      </c>
      <c r="C307" t="s">
        <v>1403</v>
      </c>
      <c r="D307">
        <v>-2</v>
      </c>
    </row>
    <row r="308" spans="1:4" x14ac:dyDescent="0.2">
      <c r="A308" t="s">
        <v>1402</v>
      </c>
      <c r="B308" t="s">
        <v>1400</v>
      </c>
      <c r="C308" t="s">
        <v>1399</v>
      </c>
      <c r="D308">
        <v>2</v>
      </c>
    </row>
    <row r="309" spans="1:4" x14ac:dyDescent="0.2">
      <c r="A309" t="s">
        <v>1401</v>
      </c>
      <c r="B309" t="s">
        <v>1400</v>
      </c>
      <c r="C309" t="s">
        <v>1399</v>
      </c>
      <c r="D309">
        <v>2</v>
      </c>
    </row>
    <row r="310" spans="1:4" x14ac:dyDescent="0.2">
      <c r="A310" t="s">
        <v>1398</v>
      </c>
      <c r="B310" t="s">
        <v>1397</v>
      </c>
      <c r="C310" t="s">
        <v>1396</v>
      </c>
      <c r="D310">
        <v>-1</v>
      </c>
    </row>
    <row r="311" spans="1:4" x14ac:dyDescent="0.2">
      <c r="A311" t="s">
        <v>1395</v>
      </c>
      <c r="B311" t="s">
        <v>1394</v>
      </c>
      <c r="C311" t="s">
        <v>1393</v>
      </c>
      <c r="D311">
        <v>-1</v>
      </c>
    </row>
    <row r="312" spans="1:4" x14ac:dyDescent="0.2">
      <c r="A312" t="s">
        <v>1392</v>
      </c>
      <c r="B312" t="s">
        <v>1391</v>
      </c>
      <c r="C312" t="s">
        <v>1390</v>
      </c>
      <c r="D312">
        <v>-1</v>
      </c>
    </row>
    <row r="313" spans="1:4" x14ac:dyDescent="0.2">
      <c r="A313" t="s">
        <v>1389</v>
      </c>
      <c r="B313" t="s">
        <v>1388</v>
      </c>
      <c r="C313" t="s">
        <v>1387</v>
      </c>
      <c r="D313">
        <v>0</v>
      </c>
    </row>
    <row r="314" spans="1:4" x14ac:dyDescent="0.2">
      <c r="A314" t="s">
        <v>1386</v>
      </c>
      <c r="B314" t="s">
        <v>1385</v>
      </c>
      <c r="C314" t="s">
        <v>1384</v>
      </c>
      <c r="D314">
        <v>-2</v>
      </c>
    </row>
    <row r="315" spans="1:4" x14ac:dyDescent="0.2">
      <c r="A315" t="s">
        <v>1383</v>
      </c>
      <c r="B315" t="s">
        <v>1382</v>
      </c>
      <c r="C315" t="s">
        <v>1381</v>
      </c>
      <c r="D315">
        <v>0</v>
      </c>
    </row>
    <row r="316" spans="1:4" x14ac:dyDescent="0.2">
      <c r="A316" t="s">
        <v>1380</v>
      </c>
      <c r="B316" t="s">
        <v>1379</v>
      </c>
      <c r="C316" t="s">
        <v>716</v>
      </c>
      <c r="D316">
        <v>0</v>
      </c>
    </row>
    <row r="317" spans="1:4" x14ac:dyDescent="0.2">
      <c r="A317" t="s">
        <v>1378</v>
      </c>
      <c r="B317" t="s">
        <v>1377</v>
      </c>
      <c r="C317" t="s">
        <v>1376</v>
      </c>
      <c r="D317">
        <v>-2</v>
      </c>
    </row>
    <row r="318" spans="1:4" x14ac:dyDescent="0.2">
      <c r="A318" t="s">
        <v>1375</v>
      </c>
      <c r="B318" t="s">
        <v>1374</v>
      </c>
      <c r="C318" t="s">
        <v>1373</v>
      </c>
      <c r="D318">
        <v>-7</v>
      </c>
    </row>
    <row r="319" spans="1:4" x14ac:dyDescent="0.2">
      <c r="A319" t="s">
        <v>1372</v>
      </c>
      <c r="B319" t="s">
        <v>1371</v>
      </c>
      <c r="C319" t="s">
        <v>1216</v>
      </c>
      <c r="D319">
        <v>-2</v>
      </c>
    </row>
    <row r="320" spans="1:4" x14ac:dyDescent="0.2">
      <c r="A320" t="s">
        <v>1370</v>
      </c>
      <c r="B320" t="s">
        <v>1369</v>
      </c>
      <c r="C320" t="s">
        <v>1368</v>
      </c>
      <c r="D320">
        <v>-2</v>
      </c>
    </row>
    <row r="321" spans="1:4" x14ac:dyDescent="0.2">
      <c r="A321" t="s">
        <v>1367</v>
      </c>
      <c r="B321" t="s">
        <v>1366</v>
      </c>
      <c r="C321" t="s">
        <v>1365</v>
      </c>
      <c r="D321">
        <v>-1</v>
      </c>
    </row>
    <row r="322" spans="1:4" x14ac:dyDescent="0.2">
      <c r="A322" t="s">
        <v>1364</v>
      </c>
      <c r="B322" t="s">
        <v>1363</v>
      </c>
      <c r="C322" t="s">
        <v>1362</v>
      </c>
      <c r="D322">
        <v>-1</v>
      </c>
    </row>
    <row r="323" spans="1:4" x14ac:dyDescent="0.2">
      <c r="A323" t="s">
        <v>1361</v>
      </c>
      <c r="B323" t="s">
        <v>1360</v>
      </c>
      <c r="C323" t="s">
        <v>1359</v>
      </c>
      <c r="D323">
        <v>-2</v>
      </c>
    </row>
    <row r="324" spans="1:4" x14ac:dyDescent="0.2">
      <c r="A324" t="s">
        <v>1358</v>
      </c>
      <c r="B324" t="s">
        <v>1357</v>
      </c>
      <c r="C324" t="s">
        <v>1356</v>
      </c>
      <c r="D324">
        <v>-5</v>
      </c>
    </row>
    <row r="325" spans="1:4" x14ac:dyDescent="0.2">
      <c r="A325" t="s">
        <v>1355</v>
      </c>
      <c r="B325" t="s">
        <v>1354</v>
      </c>
      <c r="C325" t="s">
        <v>1353</v>
      </c>
      <c r="D325">
        <v>-4</v>
      </c>
    </row>
    <row r="326" spans="1:4" x14ac:dyDescent="0.2">
      <c r="A326" t="s">
        <v>1352</v>
      </c>
      <c r="B326" t="s">
        <v>1351</v>
      </c>
      <c r="C326" t="s">
        <v>1350</v>
      </c>
      <c r="D326">
        <v>-4</v>
      </c>
    </row>
    <row r="327" spans="1:4" x14ac:dyDescent="0.2">
      <c r="A327" t="s">
        <v>1349</v>
      </c>
      <c r="B327" t="s">
        <v>1348</v>
      </c>
      <c r="C327" t="s">
        <v>1347</v>
      </c>
      <c r="D327">
        <v>-2</v>
      </c>
    </row>
    <row r="328" spans="1:4" x14ac:dyDescent="0.2">
      <c r="A328" t="s">
        <v>1346</v>
      </c>
      <c r="B328" t="s">
        <v>1345</v>
      </c>
      <c r="C328" t="s">
        <v>1344</v>
      </c>
      <c r="D328">
        <v>-1</v>
      </c>
    </row>
    <row r="329" spans="1:4" x14ac:dyDescent="0.2">
      <c r="A329" t="s">
        <v>1343</v>
      </c>
      <c r="B329" t="s">
        <v>17</v>
      </c>
      <c r="C329" t="s">
        <v>1342</v>
      </c>
      <c r="D329">
        <v>0</v>
      </c>
    </row>
    <row r="330" spans="1:4" x14ac:dyDescent="0.2">
      <c r="A330" t="s">
        <v>1341</v>
      </c>
      <c r="B330" t="s">
        <v>1340</v>
      </c>
      <c r="C330" t="s">
        <v>1339</v>
      </c>
      <c r="D330">
        <v>-5</v>
      </c>
    </row>
    <row r="331" spans="1:4" x14ac:dyDescent="0.2">
      <c r="A331" t="s">
        <v>1338</v>
      </c>
      <c r="B331" t="s">
        <v>1337</v>
      </c>
      <c r="C331" t="s">
        <v>1336</v>
      </c>
      <c r="D331">
        <v>-3</v>
      </c>
    </row>
    <row r="332" spans="1:4" x14ac:dyDescent="0.2">
      <c r="A332" t="s">
        <v>1335</v>
      </c>
      <c r="B332" t="s">
        <v>1334</v>
      </c>
      <c r="C332" t="s">
        <v>1333</v>
      </c>
      <c r="D332">
        <v>-5</v>
      </c>
    </row>
    <row r="333" spans="1:4" x14ac:dyDescent="0.2">
      <c r="A333" t="s">
        <v>1332</v>
      </c>
      <c r="B333" t="s">
        <v>1331</v>
      </c>
      <c r="C333" t="s">
        <v>1330</v>
      </c>
      <c r="D333">
        <v>-3</v>
      </c>
    </row>
    <row r="334" spans="1:4" x14ac:dyDescent="0.2">
      <c r="A334" t="s">
        <v>1329</v>
      </c>
      <c r="B334" t="s">
        <v>1328</v>
      </c>
      <c r="C334" t="s">
        <v>1327</v>
      </c>
      <c r="D334">
        <v>-4</v>
      </c>
    </row>
    <row r="335" spans="1:4" x14ac:dyDescent="0.2">
      <c r="A335" t="s">
        <v>1326</v>
      </c>
      <c r="B335" t="s">
        <v>1325</v>
      </c>
      <c r="C335" t="s">
        <v>1324</v>
      </c>
      <c r="D335">
        <v>-2</v>
      </c>
    </row>
    <row r="336" spans="1:4" x14ac:dyDescent="0.2">
      <c r="A336" t="s">
        <v>1323</v>
      </c>
      <c r="B336" t="s">
        <v>1322</v>
      </c>
      <c r="C336" t="s">
        <v>1321</v>
      </c>
      <c r="D336">
        <v>-2</v>
      </c>
    </row>
    <row r="337" spans="1:4" x14ac:dyDescent="0.2">
      <c r="A337" t="s">
        <v>1320</v>
      </c>
      <c r="B337" t="s">
        <v>1319</v>
      </c>
      <c r="C337" t="s">
        <v>1318</v>
      </c>
      <c r="D337">
        <v>-2</v>
      </c>
    </row>
    <row r="338" spans="1:4" x14ac:dyDescent="0.2">
      <c r="A338" t="s">
        <v>1317</v>
      </c>
      <c r="B338" t="s">
        <v>1316</v>
      </c>
      <c r="C338" t="s">
        <v>1315</v>
      </c>
      <c r="D338">
        <v>-1</v>
      </c>
    </row>
    <row r="339" spans="1:4" x14ac:dyDescent="0.2">
      <c r="A339" t="s">
        <v>1314</v>
      </c>
      <c r="B339" t="s">
        <v>1313</v>
      </c>
      <c r="C339" t="s">
        <v>1312</v>
      </c>
      <c r="D339">
        <v>-3</v>
      </c>
    </row>
    <row r="340" spans="1:4" x14ac:dyDescent="0.2">
      <c r="A340" t="s">
        <v>1311</v>
      </c>
      <c r="B340" t="s">
        <v>1310</v>
      </c>
      <c r="C340" t="s">
        <v>1309</v>
      </c>
      <c r="D340">
        <v>-1</v>
      </c>
    </row>
    <row r="341" spans="1:4" x14ac:dyDescent="0.2">
      <c r="A341" t="s">
        <v>1308</v>
      </c>
      <c r="B341" t="s">
        <v>1307</v>
      </c>
      <c r="C341" t="s">
        <v>1306</v>
      </c>
      <c r="D341">
        <v>-1</v>
      </c>
    </row>
    <row r="342" spans="1:4" x14ac:dyDescent="0.2">
      <c r="A342" t="s">
        <v>1305</v>
      </c>
      <c r="B342" t="s">
        <v>1304</v>
      </c>
      <c r="C342" t="s">
        <v>1303</v>
      </c>
      <c r="D342">
        <v>-4</v>
      </c>
    </row>
    <row r="343" spans="1:4" x14ac:dyDescent="0.2">
      <c r="A343" t="s">
        <v>1302</v>
      </c>
      <c r="B343" t="s">
        <v>1301</v>
      </c>
      <c r="C343" t="s">
        <v>216</v>
      </c>
      <c r="D343">
        <v>-2</v>
      </c>
    </row>
    <row r="344" spans="1:4" x14ac:dyDescent="0.2">
      <c r="A344" t="s">
        <v>1300</v>
      </c>
      <c r="B344" t="s">
        <v>1299</v>
      </c>
      <c r="C344" t="s">
        <v>1298</v>
      </c>
      <c r="D344">
        <v>-3</v>
      </c>
    </row>
    <row r="345" spans="1:4" x14ac:dyDescent="0.2">
      <c r="A345" t="s">
        <v>1297</v>
      </c>
      <c r="B345" t="s">
        <v>1296</v>
      </c>
      <c r="C345" t="s">
        <v>1295</v>
      </c>
      <c r="D345">
        <v>-2</v>
      </c>
    </row>
    <row r="346" spans="1:4" x14ac:dyDescent="0.2">
      <c r="A346" t="s">
        <v>1294</v>
      </c>
      <c r="B346" t="s">
        <v>1293</v>
      </c>
      <c r="C346" t="s">
        <v>1292</v>
      </c>
      <c r="D346">
        <v>0</v>
      </c>
    </row>
    <row r="347" spans="1:4" x14ac:dyDescent="0.2">
      <c r="A347" t="s">
        <v>1291</v>
      </c>
      <c r="B347" t="s">
        <v>12</v>
      </c>
      <c r="C347" t="s">
        <v>1290</v>
      </c>
      <c r="D347">
        <v>-2</v>
      </c>
    </row>
    <row r="348" spans="1:4" x14ac:dyDescent="0.2">
      <c r="A348" t="s">
        <v>1289</v>
      </c>
      <c r="B348" t="s">
        <v>1288</v>
      </c>
      <c r="C348" t="s">
        <v>1287</v>
      </c>
      <c r="D348">
        <v>-1</v>
      </c>
    </row>
    <row r="349" spans="1:4" x14ac:dyDescent="0.2">
      <c r="A349" t="s">
        <v>1286</v>
      </c>
      <c r="B349" t="s">
        <v>1285</v>
      </c>
      <c r="C349" t="s">
        <v>1284</v>
      </c>
      <c r="D349">
        <v>0</v>
      </c>
    </row>
    <row r="350" spans="1:4" x14ac:dyDescent="0.2">
      <c r="A350" t="s">
        <v>1283</v>
      </c>
      <c r="B350" t="s">
        <v>1282</v>
      </c>
      <c r="C350" t="s">
        <v>1281</v>
      </c>
      <c r="D350">
        <v>-2</v>
      </c>
    </row>
    <row r="351" spans="1:4" x14ac:dyDescent="0.2">
      <c r="A351" t="s">
        <v>1280</v>
      </c>
      <c r="B351" t="s">
        <v>1279</v>
      </c>
      <c r="C351" t="s">
        <v>1278</v>
      </c>
      <c r="D351">
        <v>-1</v>
      </c>
    </row>
    <row r="352" spans="1:4" x14ac:dyDescent="0.2">
      <c r="A352" t="s">
        <v>1277</v>
      </c>
      <c r="B352" t="s">
        <v>1276</v>
      </c>
      <c r="C352" t="s">
        <v>1275</v>
      </c>
      <c r="D352">
        <v>0</v>
      </c>
    </row>
    <row r="353" spans="1:4" x14ac:dyDescent="0.2">
      <c r="A353" t="s">
        <v>1274</v>
      </c>
      <c r="B353" t="s">
        <v>1273</v>
      </c>
      <c r="C353" t="s">
        <v>1272</v>
      </c>
      <c r="D353">
        <v>-4</v>
      </c>
    </row>
    <row r="354" spans="1:4" x14ac:dyDescent="0.2">
      <c r="A354" t="s">
        <v>1271</v>
      </c>
      <c r="B354" t="s">
        <v>1270</v>
      </c>
      <c r="C354" t="s">
        <v>1269</v>
      </c>
      <c r="D354">
        <v>-1</v>
      </c>
    </row>
    <row r="355" spans="1:4" x14ac:dyDescent="0.2">
      <c r="A355" t="s">
        <v>1268</v>
      </c>
      <c r="B355" t="s">
        <v>1267</v>
      </c>
      <c r="C355" t="s">
        <v>1266</v>
      </c>
      <c r="D355">
        <v>-1</v>
      </c>
    </row>
    <row r="356" spans="1:4" x14ac:dyDescent="0.2">
      <c r="A356" t="s">
        <v>1265</v>
      </c>
      <c r="B356" t="s">
        <v>1264</v>
      </c>
      <c r="C356" t="s">
        <v>1263</v>
      </c>
      <c r="D356">
        <v>-2</v>
      </c>
    </row>
    <row r="357" spans="1:4" x14ac:dyDescent="0.2">
      <c r="A357" t="s">
        <v>1262</v>
      </c>
      <c r="B357" t="s">
        <v>1261</v>
      </c>
      <c r="C357" t="s">
        <v>1260</v>
      </c>
      <c r="D357">
        <v>-1</v>
      </c>
    </row>
    <row r="358" spans="1:4" x14ac:dyDescent="0.2">
      <c r="A358" t="s">
        <v>1259</v>
      </c>
      <c r="B358" t="s">
        <v>1258</v>
      </c>
      <c r="C358" t="s">
        <v>1257</v>
      </c>
      <c r="D358">
        <v>-1</v>
      </c>
    </row>
    <row r="359" spans="1:4" x14ac:dyDescent="0.2">
      <c r="A359" t="s">
        <v>1256</v>
      </c>
      <c r="B359" t="s">
        <v>1255</v>
      </c>
      <c r="C359" t="s">
        <v>1254</v>
      </c>
      <c r="D359">
        <v>-2</v>
      </c>
    </row>
    <row r="360" spans="1:4" x14ac:dyDescent="0.2">
      <c r="A360" t="s">
        <v>1253</v>
      </c>
      <c r="B360" t="s">
        <v>1252</v>
      </c>
      <c r="C360" t="s">
        <v>1251</v>
      </c>
      <c r="D360">
        <v>-1</v>
      </c>
    </row>
    <row r="361" spans="1:4" x14ac:dyDescent="0.2">
      <c r="A361" t="s">
        <v>1250</v>
      </c>
      <c r="B361" t="s">
        <v>1249</v>
      </c>
      <c r="C361" t="s">
        <v>1248</v>
      </c>
      <c r="D361">
        <v>-3</v>
      </c>
    </row>
    <row r="362" spans="1:4" x14ac:dyDescent="0.2">
      <c r="A362" t="s">
        <v>1247</v>
      </c>
      <c r="B362" t="s">
        <v>1246</v>
      </c>
      <c r="C362" t="s">
        <v>1245</v>
      </c>
      <c r="D362">
        <v>-2</v>
      </c>
    </row>
    <row r="363" spans="1:4" x14ac:dyDescent="0.2">
      <c r="A363" t="s">
        <v>1244</v>
      </c>
      <c r="B363" t="s">
        <v>1243</v>
      </c>
      <c r="C363" t="s">
        <v>1242</v>
      </c>
      <c r="D363">
        <v>-1</v>
      </c>
    </row>
    <row r="364" spans="1:4" x14ac:dyDescent="0.2">
      <c r="A364" t="s">
        <v>1241</v>
      </c>
      <c r="B364" t="s">
        <v>1240</v>
      </c>
      <c r="C364" t="s">
        <v>1204</v>
      </c>
      <c r="D364">
        <v>-2</v>
      </c>
    </row>
    <row r="365" spans="1:4" x14ac:dyDescent="0.2">
      <c r="A365" t="s">
        <v>1239</v>
      </c>
      <c r="B365" t="s">
        <v>1238</v>
      </c>
      <c r="C365" t="s">
        <v>1237</v>
      </c>
      <c r="D365">
        <v>-2</v>
      </c>
    </row>
    <row r="366" spans="1:4" x14ac:dyDescent="0.2">
      <c r="A366" t="s">
        <v>1236</v>
      </c>
      <c r="B366" t="s">
        <v>1235</v>
      </c>
      <c r="C366" t="s">
        <v>1234</v>
      </c>
      <c r="D366">
        <v>-2</v>
      </c>
    </row>
    <row r="367" spans="1:4" x14ac:dyDescent="0.2">
      <c r="A367" t="s">
        <v>1233</v>
      </c>
      <c r="B367" t="s">
        <v>1232</v>
      </c>
      <c r="C367" t="s">
        <v>1231</v>
      </c>
      <c r="D367">
        <v>-3</v>
      </c>
    </row>
    <row r="368" spans="1:4" x14ac:dyDescent="0.2">
      <c r="A368" t="s">
        <v>1230</v>
      </c>
      <c r="B368" t="s">
        <v>1229</v>
      </c>
      <c r="C368" t="s">
        <v>1228</v>
      </c>
      <c r="D368">
        <v>-2</v>
      </c>
    </row>
    <row r="369" spans="1:4" x14ac:dyDescent="0.2">
      <c r="A369" t="s">
        <v>1227</v>
      </c>
      <c r="B369" t="s">
        <v>1226</v>
      </c>
      <c r="C369" t="s">
        <v>1225</v>
      </c>
      <c r="D369">
        <v>-1</v>
      </c>
    </row>
    <row r="370" spans="1:4" x14ac:dyDescent="0.2">
      <c r="A370" t="s">
        <v>1224</v>
      </c>
      <c r="B370" t="s">
        <v>1223</v>
      </c>
      <c r="C370" t="s">
        <v>1222</v>
      </c>
      <c r="D370">
        <v>-3</v>
      </c>
    </row>
    <row r="371" spans="1:4" x14ac:dyDescent="0.2">
      <c r="A371" t="s">
        <v>1221</v>
      </c>
      <c r="B371" t="s">
        <v>1220</v>
      </c>
      <c r="C371" t="s">
        <v>1219</v>
      </c>
      <c r="D371">
        <v>-2</v>
      </c>
    </row>
    <row r="372" spans="1:4" x14ac:dyDescent="0.2">
      <c r="A372" t="s">
        <v>1218</v>
      </c>
      <c r="B372" t="s">
        <v>1217</v>
      </c>
      <c r="C372" t="s">
        <v>1216</v>
      </c>
      <c r="D372">
        <v>-2</v>
      </c>
    </row>
    <row r="373" spans="1:4" x14ac:dyDescent="0.2">
      <c r="A373" t="s">
        <v>1215</v>
      </c>
      <c r="B373" t="s">
        <v>1214</v>
      </c>
      <c r="C373" t="s">
        <v>1213</v>
      </c>
      <c r="D373">
        <v>-2</v>
      </c>
    </row>
    <row r="374" spans="1:4" x14ac:dyDescent="0.2">
      <c r="A374" t="s">
        <v>1212</v>
      </c>
      <c r="B374" t="s">
        <v>1211</v>
      </c>
      <c r="C374" t="s">
        <v>1210</v>
      </c>
      <c r="D374">
        <v>-3</v>
      </c>
    </row>
    <row r="375" spans="1:4" x14ac:dyDescent="0.2">
      <c r="A375" t="s">
        <v>1209</v>
      </c>
      <c r="B375" t="s">
        <v>1208</v>
      </c>
      <c r="C375" t="s">
        <v>1207</v>
      </c>
      <c r="D375">
        <v>-2</v>
      </c>
    </row>
    <row r="376" spans="1:4" x14ac:dyDescent="0.2">
      <c r="A376" t="s">
        <v>1206</v>
      </c>
      <c r="B376" t="s">
        <v>1205</v>
      </c>
      <c r="C376" t="s">
        <v>1204</v>
      </c>
      <c r="D376">
        <v>-2</v>
      </c>
    </row>
    <row r="377" spans="1:4" x14ac:dyDescent="0.2">
      <c r="A377" t="s">
        <v>1203</v>
      </c>
      <c r="B377" t="s">
        <v>1202</v>
      </c>
      <c r="C377" t="s">
        <v>1201</v>
      </c>
      <c r="D377">
        <v>-3</v>
      </c>
    </row>
    <row r="378" spans="1:4" x14ac:dyDescent="0.2">
      <c r="A378" t="s">
        <v>1200</v>
      </c>
      <c r="B378" t="s">
        <v>1199</v>
      </c>
      <c r="C378" t="s">
        <v>1198</v>
      </c>
      <c r="D378">
        <v>-1</v>
      </c>
    </row>
    <row r="379" spans="1:4" x14ac:dyDescent="0.2">
      <c r="A379" t="s">
        <v>1197</v>
      </c>
      <c r="B379" t="s">
        <v>1196</v>
      </c>
      <c r="C379" t="s">
        <v>1195</v>
      </c>
      <c r="D379">
        <v>-2</v>
      </c>
    </row>
    <row r="380" spans="1:4" x14ac:dyDescent="0.2">
      <c r="A380" t="s">
        <v>1194</v>
      </c>
      <c r="B380" t="s">
        <v>1193</v>
      </c>
      <c r="C380" t="s">
        <v>1192</v>
      </c>
      <c r="D380">
        <v>-2</v>
      </c>
    </row>
    <row r="381" spans="1:4" x14ac:dyDescent="0.2">
      <c r="A381" t="s">
        <v>1191</v>
      </c>
      <c r="B381" t="s">
        <v>1190</v>
      </c>
      <c r="C381" t="s">
        <v>1189</v>
      </c>
      <c r="D381">
        <v>-2</v>
      </c>
    </row>
    <row r="382" spans="1:4" x14ac:dyDescent="0.2">
      <c r="A382" t="s">
        <v>1188</v>
      </c>
      <c r="B382" t="s">
        <v>1187</v>
      </c>
      <c r="C382" t="s">
        <v>1186</v>
      </c>
      <c r="D382">
        <v>-3</v>
      </c>
    </row>
    <row r="383" spans="1:4" x14ac:dyDescent="0.2">
      <c r="A383" t="s">
        <v>1185</v>
      </c>
      <c r="B383" t="s">
        <v>1184</v>
      </c>
      <c r="C383" t="s">
        <v>1183</v>
      </c>
      <c r="D383">
        <v>0</v>
      </c>
    </row>
    <row r="384" spans="1:4" x14ac:dyDescent="0.2">
      <c r="A384" t="s">
        <v>1182</v>
      </c>
      <c r="B384" t="s">
        <v>1181</v>
      </c>
      <c r="C384" t="s">
        <v>1180</v>
      </c>
      <c r="D384">
        <v>-2</v>
      </c>
    </row>
    <row r="385" spans="1:4" x14ac:dyDescent="0.2">
      <c r="A385" t="s">
        <v>1179</v>
      </c>
      <c r="B385" t="s">
        <v>1178</v>
      </c>
      <c r="C385" t="s">
        <v>1177</v>
      </c>
      <c r="D385">
        <v>-2</v>
      </c>
    </row>
    <row r="386" spans="1:4" x14ac:dyDescent="0.2">
      <c r="A386" t="s">
        <v>1176</v>
      </c>
      <c r="B386" t="s">
        <v>1175</v>
      </c>
      <c r="C386" t="s">
        <v>889</v>
      </c>
      <c r="D386">
        <v>-2</v>
      </c>
    </row>
    <row r="387" spans="1:4" x14ac:dyDescent="0.2">
      <c r="A387" t="s">
        <v>1174</v>
      </c>
      <c r="B387" t="s">
        <v>1173</v>
      </c>
      <c r="C387" t="s">
        <v>1172</v>
      </c>
      <c r="D387">
        <v>-2</v>
      </c>
    </row>
    <row r="388" spans="1:4" x14ac:dyDescent="0.2">
      <c r="A388" t="s">
        <v>1171</v>
      </c>
      <c r="B388" t="s">
        <v>1170</v>
      </c>
      <c r="C388" t="s">
        <v>1169</v>
      </c>
      <c r="D388">
        <v>-2</v>
      </c>
    </row>
    <row r="389" spans="1:4" x14ac:dyDescent="0.2">
      <c r="A389" t="s">
        <v>1168</v>
      </c>
      <c r="B389" t="s">
        <v>1167</v>
      </c>
      <c r="C389" t="s">
        <v>1166</v>
      </c>
      <c r="D389">
        <v>-2</v>
      </c>
    </row>
    <row r="390" spans="1:4" x14ac:dyDescent="0.2">
      <c r="A390" t="s">
        <v>1165</v>
      </c>
      <c r="B390" t="s">
        <v>1164</v>
      </c>
      <c r="C390" t="s">
        <v>1163</v>
      </c>
      <c r="D390">
        <v>-3</v>
      </c>
    </row>
    <row r="391" spans="1:4" x14ac:dyDescent="0.2">
      <c r="A391" t="s">
        <v>1162</v>
      </c>
      <c r="B391" t="s">
        <v>1161</v>
      </c>
      <c r="C391" t="s">
        <v>1160</v>
      </c>
      <c r="D391">
        <v>-2</v>
      </c>
    </row>
    <row r="392" spans="1:4" x14ac:dyDescent="0.2">
      <c r="A392" t="s">
        <v>1159</v>
      </c>
      <c r="B392" t="s">
        <v>1158</v>
      </c>
      <c r="C392" t="s">
        <v>1157</v>
      </c>
      <c r="D392">
        <v>0</v>
      </c>
    </row>
    <row r="393" spans="1:4" x14ac:dyDescent="0.2">
      <c r="A393" t="s">
        <v>1156</v>
      </c>
      <c r="B393" t="s">
        <v>1155</v>
      </c>
      <c r="C393" t="s">
        <v>1154</v>
      </c>
      <c r="D393">
        <v>-4</v>
      </c>
    </row>
    <row r="394" spans="1:4" x14ac:dyDescent="0.2">
      <c r="A394" t="s">
        <v>1153</v>
      </c>
      <c r="B394" t="s">
        <v>1152</v>
      </c>
      <c r="C394" t="s">
        <v>1151</v>
      </c>
      <c r="D394">
        <v>-4</v>
      </c>
    </row>
    <row r="395" spans="1:4" x14ac:dyDescent="0.2">
      <c r="A395" t="s">
        <v>1150</v>
      </c>
      <c r="B395" t="s">
        <v>1149</v>
      </c>
      <c r="C395" t="s">
        <v>1148</v>
      </c>
      <c r="D395">
        <v>-3</v>
      </c>
    </row>
    <row r="396" spans="1:4" x14ac:dyDescent="0.2">
      <c r="A396" t="s">
        <v>1147</v>
      </c>
      <c r="B396" t="s">
        <v>1146</v>
      </c>
      <c r="C396" t="s">
        <v>1145</v>
      </c>
      <c r="D396">
        <v>-4</v>
      </c>
    </row>
    <row r="397" spans="1:4" x14ac:dyDescent="0.2">
      <c r="A397" t="s">
        <v>1144</v>
      </c>
      <c r="B397" t="s">
        <v>1143</v>
      </c>
      <c r="C397" t="s">
        <v>1142</v>
      </c>
      <c r="D397">
        <v>-3</v>
      </c>
    </row>
    <row r="398" spans="1:4" x14ac:dyDescent="0.2">
      <c r="A398" t="s">
        <v>1141</v>
      </c>
      <c r="B398" t="s">
        <v>1140</v>
      </c>
      <c r="C398" t="s">
        <v>1139</v>
      </c>
      <c r="D398">
        <v>-4</v>
      </c>
    </row>
    <row r="399" spans="1:4" x14ac:dyDescent="0.2">
      <c r="A399" t="s">
        <v>1138</v>
      </c>
      <c r="B399" t="s">
        <v>1137</v>
      </c>
      <c r="C399" t="s">
        <v>1136</v>
      </c>
      <c r="D399">
        <v>-2</v>
      </c>
    </row>
    <row r="400" spans="1:4" x14ac:dyDescent="0.2">
      <c r="A400" t="s">
        <v>1135</v>
      </c>
      <c r="B400" t="s">
        <v>1134</v>
      </c>
      <c r="C400" t="s">
        <v>1133</v>
      </c>
      <c r="D400">
        <v>-1</v>
      </c>
    </row>
    <row r="401" spans="1:4" x14ac:dyDescent="0.2">
      <c r="A401" t="s">
        <v>1132</v>
      </c>
      <c r="B401" t="s">
        <v>1131</v>
      </c>
      <c r="C401" t="s">
        <v>1130</v>
      </c>
      <c r="D401">
        <v>0</v>
      </c>
    </row>
    <row r="402" spans="1:4" x14ac:dyDescent="0.2">
      <c r="A402" t="s">
        <v>1129</v>
      </c>
      <c r="B402" t="s">
        <v>1128</v>
      </c>
      <c r="C402" t="s">
        <v>1127</v>
      </c>
      <c r="D402">
        <v>-3</v>
      </c>
    </row>
    <row r="403" spans="1:4" x14ac:dyDescent="0.2">
      <c r="A403" t="s">
        <v>1126</v>
      </c>
      <c r="B403" t="s">
        <v>1125</v>
      </c>
      <c r="C403" t="s">
        <v>1124</v>
      </c>
      <c r="D403">
        <v>-7</v>
      </c>
    </row>
    <row r="404" spans="1:4" x14ac:dyDescent="0.2">
      <c r="A404" t="s">
        <v>1123</v>
      </c>
      <c r="B404" t="s">
        <v>1122</v>
      </c>
      <c r="C404" t="s">
        <v>1121</v>
      </c>
      <c r="D404">
        <v>-3</v>
      </c>
    </row>
    <row r="405" spans="1:4" x14ac:dyDescent="0.2">
      <c r="A405" t="s">
        <v>4567</v>
      </c>
      <c r="B405" t="s">
        <v>4566</v>
      </c>
      <c r="C405" t="s">
        <v>4565</v>
      </c>
      <c r="D405">
        <v>3</v>
      </c>
    </row>
    <row r="406" spans="1:4" x14ac:dyDescent="0.2">
      <c r="A406" t="s">
        <v>1120</v>
      </c>
      <c r="B406" t="s">
        <v>1119</v>
      </c>
      <c r="C406" t="s">
        <v>1118</v>
      </c>
      <c r="D406">
        <v>0</v>
      </c>
    </row>
    <row r="407" spans="1:4" x14ac:dyDescent="0.2">
      <c r="A407" t="s">
        <v>1117</v>
      </c>
      <c r="B407" t="s">
        <v>1116</v>
      </c>
      <c r="C407" t="s">
        <v>1115</v>
      </c>
      <c r="D407">
        <v>-8</v>
      </c>
    </row>
    <row r="408" spans="1:4" x14ac:dyDescent="0.2">
      <c r="A408" t="s">
        <v>1114</v>
      </c>
      <c r="B408" t="s">
        <v>1113</v>
      </c>
      <c r="C408" t="s">
        <v>1112</v>
      </c>
      <c r="D408">
        <v>-1</v>
      </c>
    </row>
    <row r="409" spans="1:4" x14ac:dyDescent="0.2">
      <c r="A409" t="s">
        <v>1111</v>
      </c>
      <c r="B409" t="s">
        <v>1110</v>
      </c>
      <c r="C409" t="s">
        <v>1109</v>
      </c>
      <c r="D409">
        <v>0</v>
      </c>
    </row>
    <row r="410" spans="1:4" x14ac:dyDescent="0.2">
      <c r="A410" t="s">
        <v>1108</v>
      </c>
      <c r="B410" t="s">
        <v>1107</v>
      </c>
      <c r="C410" t="s">
        <v>1106</v>
      </c>
      <c r="D410">
        <v>0</v>
      </c>
    </row>
    <row r="411" spans="1:4" x14ac:dyDescent="0.2">
      <c r="A411" t="s">
        <v>1105</v>
      </c>
      <c r="B411" t="s">
        <v>1104</v>
      </c>
      <c r="C411" t="s">
        <v>1103</v>
      </c>
      <c r="D411">
        <v>0</v>
      </c>
    </row>
    <row r="412" spans="1:4" x14ac:dyDescent="0.2">
      <c r="A412" t="s">
        <v>1102</v>
      </c>
      <c r="B412" t="s">
        <v>1101</v>
      </c>
      <c r="C412" t="s">
        <v>1100</v>
      </c>
      <c r="D412">
        <v>0</v>
      </c>
    </row>
    <row r="413" spans="1:4" x14ac:dyDescent="0.2">
      <c r="A413" t="s">
        <v>1099</v>
      </c>
      <c r="B413" t="s">
        <v>1098</v>
      </c>
      <c r="C413" t="s">
        <v>1097</v>
      </c>
      <c r="D413">
        <v>0</v>
      </c>
    </row>
    <row r="414" spans="1:4" x14ac:dyDescent="0.2">
      <c r="A414" t="s">
        <v>1096</v>
      </c>
      <c r="B414" t="s">
        <v>1095</v>
      </c>
      <c r="C414" t="s">
        <v>1094</v>
      </c>
      <c r="D414">
        <v>0</v>
      </c>
    </row>
    <row r="415" spans="1:4" x14ac:dyDescent="0.2">
      <c r="A415" t="s">
        <v>1093</v>
      </c>
      <c r="B415" t="s">
        <v>1092</v>
      </c>
      <c r="C415" t="s">
        <v>1091</v>
      </c>
      <c r="D415">
        <v>-2</v>
      </c>
    </row>
    <row r="416" spans="1:4" x14ac:dyDescent="0.2">
      <c r="A416" t="s">
        <v>1090</v>
      </c>
      <c r="B416" t="s">
        <v>1089</v>
      </c>
      <c r="C416" t="s">
        <v>1088</v>
      </c>
      <c r="D416">
        <v>-2</v>
      </c>
    </row>
    <row r="417" spans="1:4" x14ac:dyDescent="0.2">
      <c r="A417" t="s">
        <v>1087</v>
      </c>
      <c r="B417" t="s">
        <v>1086</v>
      </c>
      <c r="C417" t="s">
        <v>1085</v>
      </c>
      <c r="D417">
        <v>-4</v>
      </c>
    </row>
    <row r="418" spans="1:4" x14ac:dyDescent="0.2">
      <c r="A418" t="s">
        <v>1084</v>
      </c>
      <c r="B418" t="s">
        <v>1083</v>
      </c>
      <c r="C418" t="s">
        <v>1082</v>
      </c>
      <c r="D418">
        <v>-4</v>
      </c>
    </row>
    <row r="419" spans="1:4" x14ac:dyDescent="0.2">
      <c r="A419" t="s">
        <v>1081</v>
      </c>
      <c r="B419" t="s">
        <v>1080</v>
      </c>
      <c r="C419" t="s">
        <v>1079</v>
      </c>
      <c r="D419">
        <v>-2</v>
      </c>
    </row>
    <row r="420" spans="1:4" x14ac:dyDescent="0.2">
      <c r="A420" t="s">
        <v>1078</v>
      </c>
      <c r="B420" t="s">
        <v>1077</v>
      </c>
      <c r="C420" t="s">
        <v>1076</v>
      </c>
      <c r="D420">
        <v>-3</v>
      </c>
    </row>
    <row r="421" spans="1:4" x14ac:dyDescent="0.2">
      <c r="A421" t="s">
        <v>1075</v>
      </c>
      <c r="B421" t="s">
        <v>1074</v>
      </c>
      <c r="C421" t="s">
        <v>1073</v>
      </c>
      <c r="D421">
        <v>-4</v>
      </c>
    </row>
    <row r="422" spans="1:4" x14ac:dyDescent="0.2">
      <c r="A422" t="s">
        <v>1072</v>
      </c>
      <c r="B422" t="s">
        <v>1071</v>
      </c>
      <c r="C422" t="s">
        <v>1070</v>
      </c>
      <c r="D422">
        <v>-1</v>
      </c>
    </row>
    <row r="423" spans="1:4" x14ac:dyDescent="0.2">
      <c r="A423" t="s">
        <v>1069</v>
      </c>
      <c r="B423" t="s">
        <v>1068</v>
      </c>
      <c r="C423" t="s">
        <v>1067</v>
      </c>
      <c r="D423">
        <v>-5</v>
      </c>
    </row>
    <row r="424" spans="1:4" x14ac:dyDescent="0.2">
      <c r="A424" t="s">
        <v>1066</v>
      </c>
      <c r="B424" t="s">
        <v>1065</v>
      </c>
      <c r="C424" t="s">
        <v>1064</v>
      </c>
      <c r="D424">
        <v>-6</v>
      </c>
    </row>
    <row r="425" spans="1:4" x14ac:dyDescent="0.2">
      <c r="A425" t="s">
        <v>1063</v>
      </c>
      <c r="B425" t="s">
        <v>1062</v>
      </c>
      <c r="C425" t="s">
        <v>1061</v>
      </c>
      <c r="D425">
        <v>-6</v>
      </c>
    </row>
    <row r="426" spans="1:4" x14ac:dyDescent="0.2">
      <c r="A426" t="s">
        <v>1060</v>
      </c>
      <c r="B426" t="s">
        <v>1059</v>
      </c>
      <c r="C426" t="s">
        <v>1058</v>
      </c>
      <c r="D426">
        <v>-3</v>
      </c>
    </row>
    <row r="427" spans="1:4" x14ac:dyDescent="0.2">
      <c r="A427" t="s">
        <v>1057</v>
      </c>
      <c r="B427" t="s">
        <v>1056</v>
      </c>
      <c r="C427" t="s">
        <v>1055</v>
      </c>
      <c r="D427">
        <v>-2</v>
      </c>
    </row>
    <row r="428" spans="1:4" x14ac:dyDescent="0.2">
      <c r="A428" t="s">
        <v>1054</v>
      </c>
      <c r="B428" t="s">
        <v>1053</v>
      </c>
      <c r="C428" t="s">
        <v>1052</v>
      </c>
      <c r="D428">
        <v>-1</v>
      </c>
    </row>
    <row r="429" spans="1:4" x14ac:dyDescent="0.2">
      <c r="A429" t="s">
        <v>1051</v>
      </c>
      <c r="B429" t="s">
        <v>1050</v>
      </c>
      <c r="C429" t="s">
        <v>1049</v>
      </c>
      <c r="D429">
        <v>-6</v>
      </c>
    </row>
    <row r="430" spans="1:4" x14ac:dyDescent="0.2">
      <c r="A430" t="s">
        <v>1048</v>
      </c>
      <c r="B430" t="s">
        <v>1047</v>
      </c>
      <c r="C430" t="s">
        <v>1046</v>
      </c>
      <c r="D430">
        <v>-7</v>
      </c>
    </row>
    <row r="431" spans="1:4" x14ac:dyDescent="0.2">
      <c r="A431" t="s">
        <v>1045</v>
      </c>
      <c r="B431" t="s">
        <v>1044</v>
      </c>
      <c r="C431" t="s">
        <v>1043</v>
      </c>
      <c r="D431">
        <v>-7</v>
      </c>
    </row>
    <row r="432" spans="1:4" x14ac:dyDescent="0.2">
      <c r="A432" t="s">
        <v>1042</v>
      </c>
      <c r="B432" t="s">
        <v>1041</v>
      </c>
      <c r="C432" t="s">
        <v>1038</v>
      </c>
      <c r="D432">
        <v>-2</v>
      </c>
    </row>
    <row r="433" spans="1:4" x14ac:dyDescent="0.2">
      <c r="A433" t="s">
        <v>1040</v>
      </c>
      <c r="B433" t="s">
        <v>1039</v>
      </c>
      <c r="C433" t="s">
        <v>1038</v>
      </c>
      <c r="D433">
        <v>-2</v>
      </c>
    </row>
    <row r="434" spans="1:4" x14ac:dyDescent="0.2">
      <c r="A434" t="s">
        <v>1037</v>
      </c>
      <c r="B434" t="s">
        <v>1036</v>
      </c>
      <c r="C434" t="s">
        <v>1035</v>
      </c>
      <c r="D434">
        <v>-4</v>
      </c>
    </row>
    <row r="435" spans="1:4" x14ac:dyDescent="0.2">
      <c r="A435" t="s">
        <v>1034</v>
      </c>
      <c r="B435" t="s">
        <v>1033</v>
      </c>
      <c r="C435" t="s">
        <v>1032</v>
      </c>
      <c r="D435">
        <v>-6</v>
      </c>
    </row>
    <row r="436" spans="1:4" x14ac:dyDescent="0.2">
      <c r="A436" t="s">
        <v>1031</v>
      </c>
      <c r="B436" t="s">
        <v>1030</v>
      </c>
      <c r="C436" t="s">
        <v>1029</v>
      </c>
      <c r="D436">
        <v>-7</v>
      </c>
    </row>
    <row r="437" spans="1:4" x14ac:dyDescent="0.2">
      <c r="A437" t="s">
        <v>1028</v>
      </c>
      <c r="B437" t="s">
        <v>1027</v>
      </c>
      <c r="C437" t="s">
        <v>1026</v>
      </c>
      <c r="D437">
        <v>-7</v>
      </c>
    </row>
    <row r="438" spans="1:4" x14ac:dyDescent="0.2">
      <c r="A438" t="s">
        <v>1025</v>
      </c>
      <c r="B438" t="s">
        <v>1024</v>
      </c>
      <c r="C438" t="s">
        <v>1023</v>
      </c>
      <c r="D438">
        <v>-7</v>
      </c>
    </row>
    <row r="439" spans="1:4" x14ac:dyDescent="0.2">
      <c r="A439" t="s">
        <v>1022</v>
      </c>
      <c r="B439" t="s">
        <v>1021</v>
      </c>
      <c r="C439" t="s">
        <v>1020</v>
      </c>
      <c r="D439">
        <v>-1</v>
      </c>
    </row>
    <row r="440" spans="1:4" x14ac:dyDescent="0.2">
      <c r="A440" t="s">
        <v>1019</v>
      </c>
      <c r="B440" t="s">
        <v>1018</v>
      </c>
      <c r="C440" t="s">
        <v>1017</v>
      </c>
      <c r="D440">
        <v>-1</v>
      </c>
    </row>
    <row r="441" spans="1:4" x14ac:dyDescent="0.2">
      <c r="A441" t="s">
        <v>1016</v>
      </c>
      <c r="B441" t="s">
        <v>1015</v>
      </c>
      <c r="C441" t="s">
        <v>1014</v>
      </c>
      <c r="D441">
        <v>0</v>
      </c>
    </row>
    <row r="442" spans="1:4" x14ac:dyDescent="0.2">
      <c r="A442" t="s">
        <v>1013</v>
      </c>
      <c r="B442" t="s">
        <v>1012</v>
      </c>
      <c r="C442" t="s">
        <v>1011</v>
      </c>
      <c r="D442">
        <v>-2</v>
      </c>
    </row>
    <row r="443" spans="1:4" x14ac:dyDescent="0.2">
      <c r="A443" t="s">
        <v>1010</v>
      </c>
      <c r="B443" t="s">
        <v>1009</v>
      </c>
      <c r="C443" t="s">
        <v>1006</v>
      </c>
      <c r="D443">
        <v>-1</v>
      </c>
    </row>
    <row r="444" spans="1:4" x14ac:dyDescent="0.2">
      <c r="A444" t="s">
        <v>1008</v>
      </c>
      <c r="B444" t="s">
        <v>1007</v>
      </c>
      <c r="C444" t="s">
        <v>1006</v>
      </c>
      <c r="D444">
        <v>-2</v>
      </c>
    </row>
    <row r="445" spans="1:4" x14ac:dyDescent="0.2">
      <c r="A445" t="s">
        <v>1005</v>
      </c>
      <c r="B445" t="s">
        <v>1004</v>
      </c>
      <c r="C445" t="s">
        <v>1003</v>
      </c>
      <c r="D445">
        <v>-1</v>
      </c>
    </row>
    <row r="446" spans="1:4" x14ac:dyDescent="0.2">
      <c r="A446" t="s">
        <v>1002</v>
      </c>
      <c r="B446" t="s">
        <v>1001</v>
      </c>
      <c r="C446" t="s">
        <v>1000</v>
      </c>
      <c r="D446">
        <v>3</v>
      </c>
    </row>
    <row r="447" spans="1:4" x14ac:dyDescent="0.2">
      <c r="A447" t="s">
        <v>999</v>
      </c>
      <c r="B447" t="s">
        <v>998</v>
      </c>
      <c r="C447" t="s">
        <v>997</v>
      </c>
      <c r="D447">
        <v>2</v>
      </c>
    </row>
    <row r="448" spans="1:4" x14ac:dyDescent="0.2">
      <c r="A448" t="s">
        <v>996</v>
      </c>
      <c r="B448" t="s">
        <v>995</v>
      </c>
      <c r="C448" t="s">
        <v>994</v>
      </c>
      <c r="D448">
        <v>1</v>
      </c>
    </row>
    <row r="449" spans="1:4" x14ac:dyDescent="0.2">
      <c r="A449" t="s">
        <v>993</v>
      </c>
      <c r="B449" t="s">
        <v>991</v>
      </c>
      <c r="C449" t="s">
        <v>991</v>
      </c>
      <c r="D449">
        <v>2</v>
      </c>
    </row>
    <row r="450" spans="1:4" x14ac:dyDescent="0.2">
      <c r="A450" t="s">
        <v>992</v>
      </c>
      <c r="B450" t="s">
        <v>991</v>
      </c>
      <c r="C450" t="s">
        <v>991</v>
      </c>
      <c r="D450">
        <v>2</v>
      </c>
    </row>
    <row r="451" spans="1:4" x14ac:dyDescent="0.2">
      <c r="A451" t="s">
        <v>990</v>
      </c>
      <c r="B451" t="s">
        <v>989</v>
      </c>
      <c r="C451" t="s">
        <v>986</v>
      </c>
      <c r="D451">
        <v>-2</v>
      </c>
    </row>
    <row r="452" spans="1:4" x14ac:dyDescent="0.2">
      <c r="A452" t="s">
        <v>988</v>
      </c>
      <c r="B452" t="s">
        <v>987</v>
      </c>
      <c r="C452" t="s">
        <v>986</v>
      </c>
      <c r="D452">
        <v>-2</v>
      </c>
    </row>
    <row r="453" spans="1:4" x14ac:dyDescent="0.2">
      <c r="A453" t="s">
        <v>985</v>
      </c>
      <c r="B453" t="s">
        <v>984</v>
      </c>
      <c r="C453" t="s">
        <v>983</v>
      </c>
      <c r="D453">
        <v>-1</v>
      </c>
    </row>
    <row r="454" spans="1:4" x14ac:dyDescent="0.2">
      <c r="A454" t="s">
        <v>982</v>
      </c>
      <c r="B454" t="s">
        <v>981</v>
      </c>
      <c r="C454" t="s">
        <v>980</v>
      </c>
      <c r="D454">
        <v>-1</v>
      </c>
    </row>
    <row r="455" spans="1:4" x14ac:dyDescent="0.2">
      <c r="A455" t="s">
        <v>979</v>
      </c>
      <c r="B455" t="s">
        <v>978</v>
      </c>
      <c r="C455" t="s">
        <v>977</v>
      </c>
      <c r="D455">
        <v>-2</v>
      </c>
    </row>
    <row r="456" spans="1:4" x14ac:dyDescent="0.2">
      <c r="A456" t="s">
        <v>976</v>
      </c>
      <c r="B456" t="s">
        <v>975</v>
      </c>
      <c r="C456" t="s">
        <v>974</v>
      </c>
      <c r="D456">
        <v>-2</v>
      </c>
    </row>
    <row r="457" spans="1:4" x14ac:dyDescent="0.2">
      <c r="A457" t="s">
        <v>973</v>
      </c>
      <c r="B457" t="s">
        <v>972</v>
      </c>
      <c r="C457" t="s">
        <v>971</v>
      </c>
      <c r="D457">
        <v>-2</v>
      </c>
    </row>
    <row r="458" spans="1:4" x14ac:dyDescent="0.2">
      <c r="A458" t="s">
        <v>970</v>
      </c>
      <c r="B458" t="s">
        <v>969</v>
      </c>
      <c r="C458" t="s">
        <v>968</v>
      </c>
      <c r="D458">
        <v>-4</v>
      </c>
    </row>
    <row r="459" spans="1:4" x14ac:dyDescent="0.2">
      <c r="A459" t="s">
        <v>967</v>
      </c>
      <c r="B459" t="s">
        <v>966</v>
      </c>
      <c r="C459" t="s">
        <v>965</v>
      </c>
      <c r="D459">
        <v>-2</v>
      </c>
    </row>
    <row r="460" spans="1:4" x14ac:dyDescent="0.2">
      <c r="A460" t="s">
        <v>964</v>
      </c>
      <c r="B460" t="s">
        <v>963</v>
      </c>
      <c r="C460" t="s">
        <v>962</v>
      </c>
      <c r="D460">
        <v>-2</v>
      </c>
    </row>
    <row r="461" spans="1:4" x14ac:dyDescent="0.2">
      <c r="A461" t="s">
        <v>961</v>
      </c>
      <c r="B461" t="s">
        <v>960</v>
      </c>
      <c r="C461" t="s">
        <v>959</v>
      </c>
      <c r="D461">
        <v>-4</v>
      </c>
    </row>
    <row r="462" spans="1:4" x14ac:dyDescent="0.2">
      <c r="A462" t="s">
        <v>958</v>
      </c>
      <c r="B462" t="s">
        <v>957</v>
      </c>
      <c r="C462" t="s">
        <v>956</v>
      </c>
      <c r="D462">
        <v>-8</v>
      </c>
    </row>
    <row r="463" spans="1:4" x14ac:dyDescent="0.2">
      <c r="A463" t="s">
        <v>955</v>
      </c>
      <c r="B463" t="s">
        <v>954</v>
      </c>
      <c r="C463" t="s">
        <v>953</v>
      </c>
      <c r="D463">
        <v>-7</v>
      </c>
    </row>
    <row r="464" spans="1:4" x14ac:dyDescent="0.2">
      <c r="A464" t="s">
        <v>952</v>
      </c>
      <c r="B464" t="s">
        <v>951</v>
      </c>
      <c r="C464" t="s">
        <v>950</v>
      </c>
      <c r="D464">
        <v>-6</v>
      </c>
    </row>
    <row r="465" spans="1:4" x14ac:dyDescent="0.2">
      <c r="A465" t="s">
        <v>949</v>
      </c>
      <c r="B465" t="s">
        <v>948</v>
      </c>
      <c r="C465" t="s">
        <v>947</v>
      </c>
      <c r="D465">
        <v>-6</v>
      </c>
    </row>
    <row r="466" spans="1:4" x14ac:dyDescent="0.2">
      <c r="A466" t="s">
        <v>946</v>
      </c>
      <c r="B466" t="s">
        <v>945</v>
      </c>
      <c r="C466" t="s">
        <v>944</v>
      </c>
      <c r="D466">
        <v>-6</v>
      </c>
    </row>
    <row r="467" spans="1:4" x14ac:dyDescent="0.2">
      <c r="A467" t="s">
        <v>943</v>
      </c>
      <c r="B467" t="s">
        <v>942</v>
      </c>
      <c r="C467" t="s">
        <v>941</v>
      </c>
      <c r="D467">
        <v>-6</v>
      </c>
    </row>
    <row r="468" spans="1:4" x14ac:dyDescent="0.2">
      <c r="A468" t="s">
        <v>940</v>
      </c>
      <c r="B468" t="s">
        <v>939</v>
      </c>
      <c r="C468" t="s">
        <v>938</v>
      </c>
      <c r="D468">
        <v>-5</v>
      </c>
    </row>
    <row r="469" spans="1:4" x14ac:dyDescent="0.2">
      <c r="A469" t="s">
        <v>937</v>
      </c>
      <c r="B469" t="s">
        <v>936</v>
      </c>
      <c r="C469" t="s">
        <v>935</v>
      </c>
      <c r="D469">
        <v>-1</v>
      </c>
    </row>
    <row r="470" spans="1:4" x14ac:dyDescent="0.2">
      <c r="A470" t="s">
        <v>934</v>
      </c>
      <c r="B470" t="s">
        <v>933</v>
      </c>
      <c r="C470" t="s">
        <v>932</v>
      </c>
      <c r="D470">
        <v>-2</v>
      </c>
    </row>
    <row r="471" spans="1:4" x14ac:dyDescent="0.2">
      <c r="A471" t="s">
        <v>931</v>
      </c>
      <c r="B471" t="s">
        <v>930</v>
      </c>
      <c r="C471" t="s">
        <v>929</v>
      </c>
      <c r="D471">
        <v>-2</v>
      </c>
    </row>
    <row r="472" spans="1:4" x14ac:dyDescent="0.2">
      <c r="A472" t="s">
        <v>928</v>
      </c>
      <c r="B472" t="s">
        <v>927</v>
      </c>
      <c r="C472" t="s">
        <v>926</v>
      </c>
      <c r="D472">
        <v>2</v>
      </c>
    </row>
    <row r="473" spans="1:4" x14ac:dyDescent="0.2">
      <c r="A473" t="s">
        <v>925</v>
      </c>
      <c r="B473" t="s">
        <v>924</v>
      </c>
      <c r="C473" t="s">
        <v>923</v>
      </c>
      <c r="D473">
        <v>-1</v>
      </c>
    </row>
    <row r="474" spans="1:4" x14ac:dyDescent="0.2">
      <c r="A474" t="s">
        <v>922</v>
      </c>
      <c r="B474" t="s">
        <v>921</v>
      </c>
      <c r="C474" t="s">
        <v>920</v>
      </c>
      <c r="D474">
        <v>1</v>
      </c>
    </row>
    <row r="475" spans="1:4" x14ac:dyDescent="0.2">
      <c r="A475" t="s">
        <v>919</v>
      </c>
      <c r="B475" t="s">
        <v>917</v>
      </c>
      <c r="C475" t="s">
        <v>159</v>
      </c>
      <c r="D475">
        <v>2</v>
      </c>
    </row>
    <row r="476" spans="1:4" x14ac:dyDescent="0.2">
      <c r="A476" t="s">
        <v>918</v>
      </c>
      <c r="B476" t="s">
        <v>917</v>
      </c>
      <c r="C476" t="s">
        <v>159</v>
      </c>
      <c r="D476">
        <v>2</v>
      </c>
    </row>
    <row r="477" spans="1:4" x14ac:dyDescent="0.2">
      <c r="A477" t="s">
        <v>916</v>
      </c>
      <c r="B477" t="s">
        <v>7</v>
      </c>
      <c r="C477" t="s">
        <v>159</v>
      </c>
      <c r="D477">
        <v>3</v>
      </c>
    </row>
    <row r="478" spans="1:4" x14ac:dyDescent="0.2">
      <c r="A478" t="s">
        <v>915</v>
      </c>
      <c r="B478" t="s">
        <v>7</v>
      </c>
      <c r="C478" t="s">
        <v>159</v>
      </c>
      <c r="D478">
        <v>3</v>
      </c>
    </row>
    <row r="479" spans="1:4" x14ac:dyDescent="0.2">
      <c r="A479" t="s">
        <v>914</v>
      </c>
      <c r="B479" t="s">
        <v>913</v>
      </c>
      <c r="C479" t="s">
        <v>912</v>
      </c>
      <c r="D479">
        <v>-8</v>
      </c>
    </row>
    <row r="480" spans="1:4" x14ac:dyDescent="0.2">
      <c r="A480" t="s">
        <v>911</v>
      </c>
      <c r="B480" t="s">
        <v>910</v>
      </c>
      <c r="C480" t="s">
        <v>909</v>
      </c>
      <c r="D480">
        <v>-1</v>
      </c>
    </row>
    <row r="481" spans="1:4" x14ac:dyDescent="0.2">
      <c r="A481" t="s">
        <v>908</v>
      </c>
      <c r="B481" t="s">
        <v>907</v>
      </c>
      <c r="C481" t="s">
        <v>906</v>
      </c>
      <c r="D481">
        <v>-4</v>
      </c>
    </row>
    <row r="482" spans="1:4" x14ac:dyDescent="0.2">
      <c r="A482" t="s">
        <v>905</v>
      </c>
      <c r="B482" t="s">
        <v>904</v>
      </c>
      <c r="C482" t="s">
        <v>903</v>
      </c>
      <c r="D482">
        <v>0</v>
      </c>
    </row>
    <row r="483" spans="1:4" x14ac:dyDescent="0.2">
      <c r="A483" t="s">
        <v>902</v>
      </c>
      <c r="B483" t="s">
        <v>901</v>
      </c>
      <c r="C483" t="s">
        <v>900</v>
      </c>
      <c r="D483">
        <v>-2</v>
      </c>
    </row>
    <row r="484" spans="1:4" x14ac:dyDescent="0.2">
      <c r="A484" t="s">
        <v>899</v>
      </c>
      <c r="B484" t="s">
        <v>898</v>
      </c>
      <c r="C484" t="s">
        <v>897</v>
      </c>
      <c r="D484">
        <v>0</v>
      </c>
    </row>
    <row r="485" spans="1:4" x14ac:dyDescent="0.2">
      <c r="A485" t="s">
        <v>896</v>
      </c>
      <c r="B485" t="s">
        <v>895</v>
      </c>
      <c r="C485" t="s">
        <v>892</v>
      </c>
      <c r="D485">
        <v>-2</v>
      </c>
    </row>
    <row r="486" spans="1:4" x14ac:dyDescent="0.2">
      <c r="A486" t="s">
        <v>894</v>
      </c>
      <c r="B486" t="s">
        <v>893</v>
      </c>
      <c r="C486" t="s">
        <v>892</v>
      </c>
      <c r="D486">
        <v>-2</v>
      </c>
    </row>
    <row r="487" spans="1:4" x14ac:dyDescent="0.2">
      <c r="A487" t="s">
        <v>891</v>
      </c>
      <c r="B487" t="s">
        <v>890</v>
      </c>
      <c r="C487" t="s">
        <v>889</v>
      </c>
      <c r="D487">
        <v>-2</v>
      </c>
    </row>
    <row r="488" spans="1:4" x14ac:dyDescent="0.2">
      <c r="A488" t="s">
        <v>888</v>
      </c>
      <c r="B488" t="s">
        <v>887</v>
      </c>
      <c r="C488" t="s">
        <v>482</v>
      </c>
      <c r="D488">
        <v>0</v>
      </c>
    </row>
    <row r="489" spans="1:4" x14ac:dyDescent="0.2">
      <c r="A489" t="s">
        <v>886</v>
      </c>
      <c r="B489" t="s">
        <v>885</v>
      </c>
      <c r="C489" t="s">
        <v>884</v>
      </c>
      <c r="D489">
        <v>0</v>
      </c>
    </row>
    <row r="490" spans="1:4" x14ac:dyDescent="0.2">
      <c r="A490" t="s">
        <v>883</v>
      </c>
      <c r="B490" t="s">
        <v>882</v>
      </c>
      <c r="C490" t="s">
        <v>881</v>
      </c>
      <c r="D490">
        <v>0</v>
      </c>
    </row>
    <row r="491" spans="1:4" x14ac:dyDescent="0.2">
      <c r="A491" t="s">
        <v>880</v>
      </c>
      <c r="B491" t="s">
        <v>879</v>
      </c>
      <c r="C491" t="s">
        <v>878</v>
      </c>
      <c r="D491">
        <v>-2</v>
      </c>
    </row>
    <row r="492" spans="1:4" x14ac:dyDescent="0.2">
      <c r="A492" t="s">
        <v>877</v>
      </c>
      <c r="B492" t="s">
        <v>876</v>
      </c>
      <c r="C492" t="s">
        <v>875</v>
      </c>
      <c r="D492">
        <v>-1</v>
      </c>
    </row>
    <row r="493" spans="1:4" x14ac:dyDescent="0.2">
      <c r="A493" t="s">
        <v>874</v>
      </c>
      <c r="B493" t="s">
        <v>873</v>
      </c>
      <c r="C493" t="s">
        <v>872</v>
      </c>
      <c r="D493">
        <v>-2</v>
      </c>
    </row>
    <row r="494" spans="1:4" x14ac:dyDescent="0.2">
      <c r="A494" t="s">
        <v>871</v>
      </c>
      <c r="B494" t="s">
        <v>870</v>
      </c>
      <c r="C494" t="s">
        <v>721</v>
      </c>
      <c r="D494">
        <v>-2</v>
      </c>
    </row>
    <row r="495" spans="1:4" x14ac:dyDescent="0.2">
      <c r="A495" t="s">
        <v>869</v>
      </c>
      <c r="B495" t="s">
        <v>868</v>
      </c>
      <c r="C495" t="s">
        <v>867</v>
      </c>
      <c r="D495">
        <v>-2</v>
      </c>
    </row>
    <row r="496" spans="1:4" x14ac:dyDescent="0.2">
      <c r="A496" t="s">
        <v>866</v>
      </c>
      <c r="B496" t="s">
        <v>865</v>
      </c>
      <c r="C496" t="s">
        <v>864</v>
      </c>
      <c r="D496">
        <v>-2</v>
      </c>
    </row>
    <row r="497" spans="1:4" x14ac:dyDescent="0.2">
      <c r="A497" t="s">
        <v>863</v>
      </c>
      <c r="B497" t="s">
        <v>862</v>
      </c>
      <c r="C497" t="s">
        <v>861</v>
      </c>
      <c r="D497">
        <v>-2</v>
      </c>
    </row>
    <row r="498" spans="1:4" x14ac:dyDescent="0.2">
      <c r="A498" t="s">
        <v>860</v>
      </c>
      <c r="B498" t="s">
        <v>859</v>
      </c>
      <c r="C498" t="s">
        <v>858</v>
      </c>
      <c r="D498">
        <v>-2</v>
      </c>
    </row>
    <row r="499" spans="1:4" x14ac:dyDescent="0.2">
      <c r="A499" t="s">
        <v>857</v>
      </c>
      <c r="B499" t="s">
        <v>856</v>
      </c>
      <c r="C499" t="s">
        <v>855</v>
      </c>
      <c r="D499">
        <v>-2</v>
      </c>
    </row>
    <row r="500" spans="1:4" x14ac:dyDescent="0.2">
      <c r="A500" t="s">
        <v>854</v>
      </c>
      <c r="B500" t="s">
        <v>853</v>
      </c>
      <c r="C500" t="s">
        <v>852</v>
      </c>
      <c r="D500">
        <v>-1</v>
      </c>
    </row>
    <row r="501" spans="1:4" x14ac:dyDescent="0.2">
      <c r="A501" t="s">
        <v>851</v>
      </c>
      <c r="B501" t="s">
        <v>850</v>
      </c>
      <c r="C501" t="s">
        <v>849</v>
      </c>
      <c r="D501">
        <v>-2</v>
      </c>
    </row>
    <row r="502" spans="1:4" x14ac:dyDescent="0.2">
      <c r="A502" t="s">
        <v>848</v>
      </c>
      <c r="B502" t="s">
        <v>847</v>
      </c>
      <c r="C502" t="s">
        <v>846</v>
      </c>
      <c r="D502">
        <v>-2</v>
      </c>
    </row>
    <row r="503" spans="1:4" x14ac:dyDescent="0.2">
      <c r="A503" t="s">
        <v>845</v>
      </c>
      <c r="B503" t="s">
        <v>844</v>
      </c>
      <c r="C503" t="s">
        <v>724</v>
      </c>
      <c r="D503">
        <v>-2</v>
      </c>
    </row>
    <row r="504" spans="1:4" x14ac:dyDescent="0.2">
      <c r="A504" t="s">
        <v>843</v>
      </c>
      <c r="B504" t="s">
        <v>842</v>
      </c>
      <c r="C504" t="s">
        <v>730</v>
      </c>
      <c r="D504">
        <v>-2</v>
      </c>
    </row>
    <row r="505" spans="1:4" x14ac:dyDescent="0.2">
      <c r="A505" t="s">
        <v>841</v>
      </c>
      <c r="B505" t="s">
        <v>840</v>
      </c>
      <c r="C505" t="s">
        <v>839</v>
      </c>
      <c r="D505">
        <v>-1</v>
      </c>
    </row>
    <row r="506" spans="1:4" x14ac:dyDescent="0.2">
      <c r="A506" t="s">
        <v>838</v>
      </c>
      <c r="B506" t="s">
        <v>837</v>
      </c>
      <c r="C506" t="s">
        <v>836</v>
      </c>
      <c r="D506">
        <v>-2</v>
      </c>
    </row>
    <row r="507" spans="1:4" x14ac:dyDescent="0.2">
      <c r="A507" t="s">
        <v>835</v>
      </c>
      <c r="B507" t="s">
        <v>834</v>
      </c>
      <c r="C507" t="s">
        <v>833</v>
      </c>
      <c r="D507">
        <v>-2</v>
      </c>
    </row>
    <row r="508" spans="1:4" x14ac:dyDescent="0.2">
      <c r="A508" t="s">
        <v>832</v>
      </c>
      <c r="B508" t="s">
        <v>831</v>
      </c>
      <c r="C508" t="s">
        <v>830</v>
      </c>
      <c r="D508">
        <v>-1</v>
      </c>
    </row>
    <row r="509" spans="1:4" x14ac:dyDescent="0.2">
      <c r="A509" t="s">
        <v>829</v>
      </c>
      <c r="B509" t="s">
        <v>828</v>
      </c>
      <c r="C509" t="s">
        <v>827</v>
      </c>
      <c r="D509">
        <v>-2</v>
      </c>
    </row>
    <row r="510" spans="1:4" x14ac:dyDescent="0.2">
      <c r="A510" t="s">
        <v>826</v>
      </c>
      <c r="B510" t="s">
        <v>825</v>
      </c>
      <c r="C510" t="s">
        <v>824</v>
      </c>
      <c r="D510">
        <v>-2</v>
      </c>
    </row>
    <row r="511" spans="1:4" x14ac:dyDescent="0.2">
      <c r="A511" t="s">
        <v>823</v>
      </c>
      <c r="B511" t="s">
        <v>822</v>
      </c>
      <c r="C511" t="s">
        <v>821</v>
      </c>
      <c r="D511">
        <v>-1</v>
      </c>
    </row>
    <row r="512" spans="1:4" x14ac:dyDescent="0.2">
      <c r="A512" t="s">
        <v>820</v>
      </c>
      <c r="B512" t="s">
        <v>819</v>
      </c>
      <c r="C512" t="s">
        <v>818</v>
      </c>
      <c r="D512">
        <v>-2</v>
      </c>
    </row>
    <row r="513" spans="1:4" x14ac:dyDescent="0.2">
      <c r="A513" t="s">
        <v>817</v>
      </c>
      <c r="B513" t="s">
        <v>816</v>
      </c>
      <c r="C513" t="s">
        <v>815</v>
      </c>
      <c r="D513">
        <v>-2</v>
      </c>
    </row>
    <row r="514" spans="1:4" x14ac:dyDescent="0.2">
      <c r="A514" t="s">
        <v>814</v>
      </c>
      <c r="B514" t="s">
        <v>813</v>
      </c>
      <c r="C514" t="s">
        <v>812</v>
      </c>
      <c r="D514">
        <v>-2</v>
      </c>
    </row>
    <row r="515" spans="1:4" x14ac:dyDescent="0.2">
      <c r="A515" t="s">
        <v>811</v>
      </c>
      <c r="B515" t="s">
        <v>810</v>
      </c>
      <c r="C515" t="s">
        <v>809</v>
      </c>
      <c r="D515">
        <v>-2</v>
      </c>
    </row>
    <row r="516" spans="1:4" x14ac:dyDescent="0.2">
      <c r="A516" t="s">
        <v>808</v>
      </c>
      <c r="B516" t="s">
        <v>807</v>
      </c>
      <c r="C516" t="s">
        <v>806</v>
      </c>
      <c r="D516">
        <v>-2</v>
      </c>
    </row>
    <row r="517" spans="1:4" x14ac:dyDescent="0.2">
      <c r="A517" t="s">
        <v>805</v>
      </c>
      <c r="B517" t="s">
        <v>804</v>
      </c>
      <c r="C517" t="s">
        <v>803</v>
      </c>
      <c r="D517">
        <v>-2</v>
      </c>
    </row>
    <row r="518" spans="1:4" x14ac:dyDescent="0.2">
      <c r="A518" t="s">
        <v>802</v>
      </c>
      <c r="B518" t="s">
        <v>801</v>
      </c>
      <c r="C518" t="s">
        <v>800</v>
      </c>
      <c r="D518">
        <v>-2</v>
      </c>
    </row>
    <row r="519" spans="1:4" x14ac:dyDescent="0.2">
      <c r="A519" t="s">
        <v>799</v>
      </c>
      <c r="B519" t="s">
        <v>798</v>
      </c>
      <c r="C519" t="s">
        <v>797</v>
      </c>
      <c r="D519">
        <v>-2</v>
      </c>
    </row>
    <row r="520" spans="1:4" x14ac:dyDescent="0.2">
      <c r="A520" t="s">
        <v>796</v>
      </c>
      <c r="B520" t="s">
        <v>11</v>
      </c>
      <c r="C520" t="s">
        <v>795</v>
      </c>
      <c r="D520">
        <v>-2</v>
      </c>
    </row>
    <row r="521" spans="1:4" x14ac:dyDescent="0.2">
      <c r="A521" t="s">
        <v>794</v>
      </c>
      <c r="B521" t="s">
        <v>793</v>
      </c>
      <c r="C521" t="s">
        <v>792</v>
      </c>
      <c r="D521">
        <v>-2</v>
      </c>
    </row>
    <row r="522" spans="1:4" x14ac:dyDescent="0.2">
      <c r="A522" t="s">
        <v>791</v>
      </c>
      <c r="B522" t="s">
        <v>789</v>
      </c>
      <c r="C522" t="s">
        <v>788</v>
      </c>
      <c r="D522">
        <v>0</v>
      </c>
    </row>
    <row r="523" spans="1:4" x14ac:dyDescent="0.2">
      <c r="A523" t="s">
        <v>790</v>
      </c>
      <c r="B523" t="s">
        <v>789</v>
      </c>
      <c r="C523" t="s">
        <v>788</v>
      </c>
      <c r="D523">
        <v>0</v>
      </c>
    </row>
    <row r="524" spans="1:4" x14ac:dyDescent="0.2">
      <c r="A524" t="s">
        <v>787</v>
      </c>
      <c r="B524" t="s">
        <v>786</v>
      </c>
      <c r="C524" t="s">
        <v>783</v>
      </c>
      <c r="D524">
        <v>4</v>
      </c>
    </row>
    <row r="525" spans="1:4" x14ac:dyDescent="0.2">
      <c r="A525" t="s">
        <v>785</v>
      </c>
      <c r="B525" t="s">
        <v>784</v>
      </c>
      <c r="C525" t="s">
        <v>783</v>
      </c>
      <c r="D525">
        <v>6</v>
      </c>
    </row>
    <row r="526" spans="1:4" x14ac:dyDescent="0.2">
      <c r="A526" t="s">
        <v>782</v>
      </c>
      <c r="B526" t="s">
        <v>780</v>
      </c>
      <c r="C526" t="s">
        <v>780</v>
      </c>
      <c r="D526">
        <v>0</v>
      </c>
    </row>
    <row r="527" spans="1:4" x14ac:dyDescent="0.2">
      <c r="A527" t="s">
        <v>781</v>
      </c>
      <c r="B527" t="s">
        <v>780</v>
      </c>
      <c r="C527" t="s">
        <v>780</v>
      </c>
      <c r="D527">
        <v>0</v>
      </c>
    </row>
    <row r="528" spans="1:4" x14ac:dyDescent="0.2">
      <c r="A528" t="s">
        <v>779</v>
      </c>
      <c r="B528" t="s">
        <v>778</v>
      </c>
      <c r="C528" t="s">
        <v>777</v>
      </c>
      <c r="D528">
        <v>-1</v>
      </c>
    </row>
    <row r="529" spans="1:4" x14ac:dyDescent="0.2">
      <c r="A529" t="s">
        <v>776</v>
      </c>
      <c r="B529" t="s">
        <v>775</v>
      </c>
      <c r="C529" t="s">
        <v>774</v>
      </c>
      <c r="D529">
        <v>1</v>
      </c>
    </row>
    <row r="530" spans="1:4" x14ac:dyDescent="0.2">
      <c r="A530" t="s">
        <v>773</v>
      </c>
      <c r="B530" t="s">
        <v>772</v>
      </c>
      <c r="C530" t="s">
        <v>771</v>
      </c>
      <c r="D530">
        <v>0</v>
      </c>
    </row>
    <row r="531" spans="1:4" x14ac:dyDescent="0.2">
      <c r="A531" t="s">
        <v>770</v>
      </c>
      <c r="B531" t="s">
        <v>769</v>
      </c>
      <c r="C531" t="s">
        <v>768</v>
      </c>
      <c r="D531">
        <v>0</v>
      </c>
    </row>
    <row r="532" spans="1:4" x14ac:dyDescent="0.2">
      <c r="A532" t="s">
        <v>767</v>
      </c>
      <c r="B532" t="s">
        <v>766</v>
      </c>
      <c r="C532" t="s">
        <v>482</v>
      </c>
      <c r="D532">
        <v>0</v>
      </c>
    </row>
    <row r="533" spans="1:4" x14ac:dyDescent="0.2">
      <c r="A533" t="s">
        <v>765</v>
      </c>
      <c r="B533" t="s">
        <v>764</v>
      </c>
      <c r="C533" t="s">
        <v>482</v>
      </c>
      <c r="D533">
        <v>0</v>
      </c>
    </row>
    <row r="534" spans="1:4" x14ac:dyDescent="0.2">
      <c r="A534" t="s">
        <v>763</v>
      </c>
      <c r="B534" t="s">
        <v>762</v>
      </c>
      <c r="C534" t="s">
        <v>761</v>
      </c>
      <c r="D534">
        <v>0</v>
      </c>
    </row>
    <row r="535" spans="1:4" x14ac:dyDescent="0.2">
      <c r="A535" t="s">
        <v>760</v>
      </c>
      <c r="B535" t="s">
        <v>759</v>
      </c>
      <c r="C535" t="s">
        <v>758</v>
      </c>
      <c r="D535">
        <v>0</v>
      </c>
    </row>
    <row r="536" spans="1:4" x14ac:dyDescent="0.2">
      <c r="A536" t="s">
        <v>757</v>
      </c>
      <c r="B536" t="s">
        <v>18</v>
      </c>
      <c r="C536" t="s">
        <v>756</v>
      </c>
      <c r="D536">
        <v>0</v>
      </c>
    </row>
    <row r="537" spans="1:4" x14ac:dyDescent="0.2">
      <c r="A537" t="s">
        <v>755</v>
      </c>
      <c r="B537" t="s">
        <v>754</v>
      </c>
      <c r="C537" t="s">
        <v>753</v>
      </c>
      <c r="D537">
        <v>-1</v>
      </c>
    </row>
    <row r="538" spans="1:4" x14ac:dyDescent="0.2">
      <c r="A538" t="s">
        <v>752</v>
      </c>
      <c r="B538" t="s">
        <v>751</v>
      </c>
      <c r="C538" t="s">
        <v>750</v>
      </c>
      <c r="D538">
        <v>-4</v>
      </c>
    </row>
    <row r="539" spans="1:4" x14ac:dyDescent="0.2">
      <c r="A539" t="s">
        <v>749</v>
      </c>
      <c r="B539" t="s">
        <v>748</v>
      </c>
      <c r="C539" t="s">
        <v>747</v>
      </c>
      <c r="D539">
        <v>0</v>
      </c>
    </row>
    <row r="540" spans="1:4" x14ac:dyDescent="0.2">
      <c r="A540" t="s">
        <v>746</v>
      </c>
      <c r="B540" t="s">
        <v>744</v>
      </c>
      <c r="C540" t="s">
        <v>743</v>
      </c>
      <c r="D540">
        <v>0</v>
      </c>
    </row>
    <row r="541" spans="1:4" x14ac:dyDescent="0.2">
      <c r="A541" t="s">
        <v>745</v>
      </c>
      <c r="B541" t="s">
        <v>744</v>
      </c>
      <c r="C541" t="s">
        <v>743</v>
      </c>
      <c r="D541">
        <v>0</v>
      </c>
    </row>
    <row r="542" spans="1:4" x14ac:dyDescent="0.2">
      <c r="A542" t="s">
        <v>742</v>
      </c>
      <c r="B542" t="s">
        <v>740</v>
      </c>
      <c r="C542" t="s">
        <v>739</v>
      </c>
      <c r="D542">
        <v>0</v>
      </c>
    </row>
    <row r="543" spans="1:4" x14ac:dyDescent="0.2">
      <c r="A543" t="s">
        <v>741</v>
      </c>
      <c r="B543" t="s">
        <v>740</v>
      </c>
      <c r="C543" t="s">
        <v>739</v>
      </c>
      <c r="D543">
        <v>0</v>
      </c>
    </row>
    <row r="544" spans="1:4" x14ac:dyDescent="0.2">
      <c r="A544" t="s">
        <v>738</v>
      </c>
      <c r="B544" t="s">
        <v>737</v>
      </c>
      <c r="C544" t="s">
        <v>736</v>
      </c>
      <c r="D544">
        <v>-6</v>
      </c>
    </row>
    <row r="545" spans="1:4" x14ac:dyDescent="0.2">
      <c r="A545" t="s">
        <v>735</v>
      </c>
      <c r="B545" t="s">
        <v>734</v>
      </c>
      <c r="C545" t="s">
        <v>733</v>
      </c>
      <c r="D545">
        <v>-1</v>
      </c>
    </row>
    <row r="546" spans="1:4" x14ac:dyDescent="0.2">
      <c r="A546" t="s">
        <v>732</v>
      </c>
      <c r="B546" t="s">
        <v>731</v>
      </c>
      <c r="C546" t="s">
        <v>730</v>
      </c>
      <c r="D546">
        <v>-1</v>
      </c>
    </row>
    <row r="547" spans="1:4" x14ac:dyDescent="0.2">
      <c r="A547" t="s">
        <v>729</v>
      </c>
      <c r="B547" t="s">
        <v>728</v>
      </c>
      <c r="C547" t="s">
        <v>727</v>
      </c>
      <c r="D547">
        <v>-2</v>
      </c>
    </row>
    <row r="548" spans="1:4" x14ac:dyDescent="0.2">
      <c r="A548" t="s">
        <v>726</v>
      </c>
      <c r="B548" t="s">
        <v>725</v>
      </c>
      <c r="C548" t="s">
        <v>724</v>
      </c>
      <c r="D548">
        <v>-2</v>
      </c>
    </row>
    <row r="549" spans="1:4" x14ac:dyDescent="0.2">
      <c r="A549" t="s">
        <v>723</v>
      </c>
      <c r="B549" t="s">
        <v>722</v>
      </c>
      <c r="C549" t="s">
        <v>721</v>
      </c>
      <c r="D549">
        <v>-1</v>
      </c>
    </row>
    <row r="550" spans="1:4" x14ac:dyDescent="0.2">
      <c r="A550" t="s">
        <v>720</v>
      </c>
      <c r="B550" t="s">
        <v>719</v>
      </c>
      <c r="C550" t="s">
        <v>718</v>
      </c>
      <c r="D550">
        <v>-1</v>
      </c>
    </row>
    <row r="551" spans="1:4" x14ac:dyDescent="0.2">
      <c r="A551" t="s">
        <v>717</v>
      </c>
      <c r="B551" t="s">
        <v>457</v>
      </c>
      <c r="C551" t="s">
        <v>716</v>
      </c>
      <c r="D551">
        <v>0</v>
      </c>
    </row>
    <row r="552" spans="1:4" x14ac:dyDescent="0.2">
      <c r="A552" t="s">
        <v>715</v>
      </c>
      <c r="B552" t="s">
        <v>714</v>
      </c>
      <c r="C552" t="s">
        <v>713</v>
      </c>
      <c r="D552">
        <v>-2</v>
      </c>
    </row>
    <row r="553" spans="1:4" x14ac:dyDescent="0.2">
      <c r="A553" t="s">
        <v>712</v>
      </c>
      <c r="B553" t="s">
        <v>711</v>
      </c>
      <c r="C553" t="s">
        <v>710</v>
      </c>
      <c r="D553">
        <v>-1</v>
      </c>
    </row>
    <row r="554" spans="1:4" x14ac:dyDescent="0.2">
      <c r="A554" t="s">
        <v>709</v>
      </c>
      <c r="B554" t="s">
        <v>708</v>
      </c>
      <c r="C554" t="s">
        <v>707</v>
      </c>
      <c r="D554">
        <v>-1</v>
      </c>
    </row>
    <row r="555" spans="1:4" x14ac:dyDescent="0.2">
      <c r="A555" t="s">
        <v>706</v>
      </c>
      <c r="B555" t="s">
        <v>705</v>
      </c>
      <c r="C555" t="s">
        <v>704</v>
      </c>
      <c r="D555">
        <v>-1</v>
      </c>
    </row>
    <row r="556" spans="1:4" x14ac:dyDescent="0.2">
      <c r="A556" t="s">
        <v>703</v>
      </c>
      <c r="B556" t="s">
        <v>702</v>
      </c>
      <c r="C556" t="s">
        <v>701</v>
      </c>
      <c r="D556">
        <v>-2</v>
      </c>
    </row>
    <row r="557" spans="1:4" x14ac:dyDescent="0.2">
      <c r="A557" t="s">
        <v>700</v>
      </c>
      <c r="B557" t="s">
        <v>699</v>
      </c>
      <c r="C557" t="s">
        <v>698</v>
      </c>
      <c r="D557">
        <v>-1</v>
      </c>
    </row>
    <row r="558" spans="1:4" x14ac:dyDescent="0.2">
      <c r="A558" t="s">
        <v>697</v>
      </c>
      <c r="B558" t="s">
        <v>696</v>
      </c>
      <c r="C558" t="s">
        <v>695</v>
      </c>
      <c r="D558">
        <v>-2</v>
      </c>
    </row>
    <row r="559" spans="1:4" x14ac:dyDescent="0.2">
      <c r="A559" t="s">
        <v>694</v>
      </c>
      <c r="B559" t="s">
        <v>692</v>
      </c>
      <c r="C559" t="s">
        <v>691</v>
      </c>
      <c r="D559">
        <v>0</v>
      </c>
    </row>
    <row r="560" spans="1:4" x14ac:dyDescent="0.2">
      <c r="A560" t="s">
        <v>693</v>
      </c>
      <c r="B560" t="s">
        <v>692</v>
      </c>
      <c r="C560" t="s">
        <v>691</v>
      </c>
      <c r="D560">
        <v>0</v>
      </c>
    </row>
    <row r="561" spans="1:4" x14ac:dyDescent="0.2">
      <c r="A561" t="s">
        <v>690</v>
      </c>
      <c r="B561" t="s">
        <v>689</v>
      </c>
      <c r="C561" t="s">
        <v>688</v>
      </c>
      <c r="D561">
        <v>-2</v>
      </c>
    </row>
    <row r="562" spans="1:4" x14ac:dyDescent="0.2">
      <c r="A562" t="s">
        <v>687</v>
      </c>
      <c r="B562" t="s">
        <v>686</v>
      </c>
      <c r="C562" t="s">
        <v>685</v>
      </c>
      <c r="D562">
        <v>-2</v>
      </c>
    </row>
    <row r="563" spans="1:4" x14ac:dyDescent="0.2">
      <c r="A563" t="s">
        <v>684</v>
      </c>
      <c r="B563" t="s">
        <v>683</v>
      </c>
      <c r="C563" t="s">
        <v>682</v>
      </c>
      <c r="D563">
        <v>-2</v>
      </c>
    </row>
    <row r="564" spans="1:4" x14ac:dyDescent="0.2">
      <c r="A564" t="s">
        <v>681</v>
      </c>
      <c r="B564" t="s">
        <v>680</v>
      </c>
      <c r="C564" t="s">
        <v>679</v>
      </c>
      <c r="D564">
        <v>-2</v>
      </c>
    </row>
    <row r="565" spans="1:4" x14ac:dyDescent="0.2">
      <c r="A565" t="s">
        <v>678</v>
      </c>
      <c r="B565" t="s">
        <v>677</v>
      </c>
      <c r="C565" t="s">
        <v>676</v>
      </c>
      <c r="D565">
        <v>-2</v>
      </c>
    </row>
    <row r="566" spans="1:4" x14ac:dyDescent="0.2">
      <c r="A566" t="s">
        <v>675</v>
      </c>
      <c r="B566" t="s">
        <v>674</v>
      </c>
      <c r="C566" t="s">
        <v>673</v>
      </c>
      <c r="D566">
        <v>-2</v>
      </c>
    </row>
    <row r="567" spans="1:4" x14ac:dyDescent="0.2">
      <c r="A567" t="s">
        <v>672</v>
      </c>
      <c r="B567" t="s">
        <v>671</v>
      </c>
      <c r="C567" t="s">
        <v>670</v>
      </c>
      <c r="D567">
        <v>-2</v>
      </c>
    </row>
    <row r="568" spans="1:4" x14ac:dyDescent="0.2">
      <c r="A568" t="s">
        <v>669</v>
      </c>
      <c r="B568" t="s">
        <v>668</v>
      </c>
      <c r="C568" t="s">
        <v>667</v>
      </c>
      <c r="D568">
        <v>-2</v>
      </c>
    </row>
    <row r="569" spans="1:4" x14ac:dyDescent="0.2">
      <c r="A569" t="s">
        <v>666</v>
      </c>
      <c r="B569" t="s">
        <v>665</v>
      </c>
      <c r="C569" t="s">
        <v>664</v>
      </c>
      <c r="D569">
        <v>-2</v>
      </c>
    </row>
    <row r="570" spans="1:4" x14ac:dyDescent="0.2">
      <c r="A570" t="s">
        <v>663</v>
      </c>
      <c r="B570" t="s">
        <v>662</v>
      </c>
      <c r="C570" t="s">
        <v>661</v>
      </c>
      <c r="D570">
        <v>-2</v>
      </c>
    </row>
    <row r="571" spans="1:4" x14ac:dyDescent="0.2">
      <c r="A571" t="s">
        <v>660</v>
      </c>
      <c r="B571" t="s">
        <v>424</v>
      </c>
      <c r="C571" t="s">
        <v>145</v>
      </c>
      <c r="D571">
        <v>-2</v>
      </c>
    </row>
    <row r="572" spans="1:4" x14ac:dyDescent="0.2">
      <c r="A572" t="s">
        <v>659</v>
      </c>
      <c r="B572" t="s">
        <v>425</v>
      </c>
      <c r="C572" t="s">
        <v>147</v>
      </c>
      <c r="D572">
        <v>-2</v>
      </c>
    </row>
    <row r="573" spans="1:4" x14ac:dyDescent="0.2">
      <c r="A573" t="s">
        <v>658</v>
      </c>
      <c r="B573" t="s">
        <v>19</v>
      </c>
      <c r="C573" t="s">
        <v>657</v>
      </c>
      <c r="D573">
        <v>-2</v>
      </c>
    </row>
    <row r="574" spans="1:4" x14ac:dyDescent="0.2">
      <c r="A574" t="s">
        <v>656</v>
      </c>
      <c r="B574" t="s">
        <v>655</v>
      </c>
      <c r="C574" t="s">
        <v>654</v>
      </c>
      <c r="D574">
        <v>-2</v>
      </c>
    </row>
    <row r="575" spans="1:4" x14ac:dyDescent="0.2">
      <c r="A575" t="s">
        <v>653</v>
      </c>
      <c r="B575" t="s">
        <v>4</v>
      </c>
      <c r="C575" t="s">
        <v>132</v>
      </c>
      <c r="D575">
        <v>-11</v>
      </c>
    </row>
    <row r="576" spans="1:4" x14ac:dyDescent="0.2">
      <c r="A576" t="s">
        <v>652</v>
      </c>
      <c r="B576" t="s">
        <v>651</v>
      </c>
      <c r="C576" t="s">
        <v>650</v>
      </c>
      <c r="D576">
        <v>-1</v>
      </c>
    </row>
    <row r="577" spans="1:4" x14ac:dyDescent="0.2">
      <c r="A577" t="s">
        <v>649</v>
      </c>
      <c r="B577" t="s">
        <v>21</v>
      </c>
      <c r="C577" t="s">
        <v>648</v>
      </c>
      <c r="D577">
        <v>-1</v>
      </c>
    </row>
    <row r="578" spans="1:4" x14ac:dyDescent="0.2">
      <c r="A578" t="s">
        <v>647</v>
      </c>
      <c r="B578" t="s">
        <v>646</v>
      </c>
      <c r="C578" t="s">
        <v>645</v>
      </c>
      <c r="D578">
        <v>-1</v>
      </c>
    </row>
    <row r="579" spans="1:4" x14ac:dyDescent="0.2">
      <c r="A579" t="s">
        <v>644</v>
      </c>
      <c r="B579" t="s">
        <v>20</v>
      </c>
      <c r="C579" t="s">
        <v>643</v>
      </c>
      <c r="D579">
        <v>-1</v>
      </c>
    </row>
    <row r="580" spans="1:4" x14ac:dyDescent="0.2">
      <c r="A580" t="s">
        <v>642</v>
      </c>
      <c r="B580" t="s">
        <v>641</v>
      </c>
      <c r="C580" t="s">
        <v>640</v>
      </c>
      <c r="D580">
        <v>-11</v>
      </c>
    </row>
    <row r="581" spans="1:4" x14ac:dyDescent="0.2">
      <c r="A581" t="s">
        <v>639</v>
      </c>
      <c r="B581" t="s">
        <v>638</v>
      </c>
      <c r="C581" t="s">
        <v>637</v>
      </c>
      <c r="D581">
        <v>-11</v>
      </c>
    </row>
    <row r="582" spans="1:4" x14ac:dyDescent="0.2">
      <c r="A582" t="s">
        <v>636</v>
      </c>
      <c r="B582" t="s">
        <v>635</v>
      </c>
      <c r="C582" t="s">
        <v>634</v>
      </c>
      <c r="D582">
        <v>-11</v>
      </c>
    </row>
    <row r="583" spans="1:4" x14ac:dyDescent="0.2">
      <c r="A583" t="s">
        <v>633</v>
      </c>
      <c r="B583" t="s">
        <v>632</v>
      </c>
      <c r="C583" t="s">
        <v>631</v>
      </c>
      <c r="D583">
        <v>-11</v>
      </c>
    </row>
    <row r="584" spans="1:4" x14ac:dyDescent="0.2">
      <c r="A584" t="s">
        <v>630</v>
      </c>
      <c r="B584" t="s">
        <v>629</v>
      </c>
      <c r="C584" t="s">
        <v>628</v>
      </c>
      <c r="D584">
        <v>-5</v>
      </c>
    </row>
    <row r="585" spans="1:4" x14ac:dyDescent="0.2">
      <c r="A585" t="s">
        <v>627</v>
      </c>
      <c r="B585" t="s">
        <v>626</v>
      </c>
      <c r="C585" t="s">
        <v>625</v>
      </c>
      <c r="D585">
        <v>-5</v>
      </c>
    </row>
    <row r="586" spans="1:4" x14ac:dyDescent="0.2">
      <c r="A586" t="s">
        <v>624</v>
      </c>
      <c r="B586" t="s">
        <v>623</v>
      </c>
      <c r="C586" t="s">
        <v>622</v>
      </c>
      <c r="D586">
        <v>-8</v>
      </c>
    </row>
    <row r="587" spans="1:4" x14ac:dyDescent="0.2">
      <c r="A587" t="s">
        <v>621</v>
      </c>
      <c r="B587" t="s">
        <v>620</v>
      </c>
      <c r="C587" t="s">
        <v>619</v>
      </c>
      <c r="D587">
        <v>-7</v>
      </c>
    </row>
    <row r="588" spans="1:4" x14ac:dyDescent="0.2">
      <c r="A588" t="s">
        <v>618</v>
      </c>
      <c r="B588" t="s">
        <v>617</v>
      </c>
      <c r="C588" t="s">
        <v>616</v>
      </c>
      <c r="D588">
        <v>-11</v>
      </c>
    </row>
    <row r="589" spans="1:4" x14ac:dyDescent="0.2">
      <c r="A589" t="s">
        <v>615</v>
      </c>
      <c r="B589" t="s">
        <v>614</v>
      </c>
      <c r="C589" t="s">
        <v>613</v>
      </c>
      <c r="D589">
        <v>0</v>
      </c>
    </row>
    <row r="590" spans="1:4" x14ac:dyDescent="0.2">
      <c r="A590" t="s">
        <v>612</v>
      </c>
      <c r="B590" t="s">
        <v>611</v>
      </c>
      <c r="C590" t="s">
        <v>610</v>
      </c>
      <c r="D590">
        <v>0</v>
      </c>
    </row>
    <row r="591" spans="1:4" x14ac:dyDescent="0.2">
      <c r="A591" t="s">
        <v>609</v>
      </c>
      <c r="B591" t="s">
        <v>608</v>
      </c>
      <c r="C591" t="s">
        <v>607</v>
      </c>
      <c r="D591">
        <v>0</v>
      </c>
    </row>
    <row r="592" spans="1:4" x14ac:dyDescent="0.2">
      <c r="A592" t="s">
        <v>606</v>
      </c>
      <c r="B592" t="s">
        <v>605</v>
      </c>
      <c r="C592" t="s">
        <v>604</v>
      </c>
      <c r="D592">
        <v>0</v>
      </c>
    </row>
    <row r="593" spans="1:4" x14ac:dyDescent="0.2">
      <c r="A593" t="s">
        <v>603</v>
      </c>
      <c r="B593" t="s">
        <v>602</v>
      </c>
      <c r="C593" t="s">
        <v>601</v>
      </c>
      <c r="D593">
        <v>-1</v>
      </c>
    </row>
    <row r="594" spans="1:4" x14ac:dyDescent="0.2">
      <c r="A594" t="s">
        <v>600</v>
      </c>
      <c r="B594" t="s">
        <v>599</v>
      </c>
      <c r="C594" t="s">
        <v>598</v>
      </c>
      <c r="D594">
        <v>-1</v>
      </c>
    </row>
    <row r="595" spans="1:4" x14ac:dyDescent="0.2">
      <c r="A595" t="s">
        <v>597</v>
      </c>
      <c r="B595" t="s">
        <v>596</v>
      </c>
      <c r="C595" t="s">
        <v>595</v>
      </c>
      <c r="D595">
        <v>-1</v>
      </c>
    </row>
    <row r="596" spans="1:4" x14ac:dyDescent="0.2">
      <c r="A596" t="s">
        <v>594</v>
      </c>
      <c r="B596" t="s">
        <v>593</v>
      </c>
      <c r="C596" t="s">
        <v>592</v>
      </c>
      <c r="D596">
        <v>-1</v>
      </c>
    </row>
    <row r="597" spans="1:4" x14ac:dyDescent="0.2">
      <c r="A597" t="s">
        <v>591</v>
      </c>
      <c r="B597" t="s">
        <v>590</v>
      </c>
      <c r="C597" t="s">
        <v>589</v>
      </c>
      <c r="D597">
        <v>-1</v>
      </c>
    </row>
    <row r="598" spans="1:4" x14ac:dyDescent="0.2">
      <c r="A598" t="s">
        <v>588</v>
      </c>
      <c r="B598" t="s">
        <v>587</v>
      </c>
      <c r="C598" t="s">
        <v>586</v>
      </c>
      <c r="D598">
        <v>-1</v>
      </c>
    </row>
    <row r="599" spans="1:4" x14ac:dyDescent="0.2">
      <c r="A599" t="s">
        <v>585</v>
      </c>
      <c r="B599" t="s">
        <v>584</v>
      </c>
      <c r="C599" t="s">
        <v>583</v>
      </c>
      <c r="D599">
        <v>-1</v>
      </c>
    </row>
    <row r="600" spans="1:4" x14ac:dyDescent="0.2">
      <c r="A600" t="s">
        <v>582</v>
      </c>
      <c r="B600" t="s">
        <v>581</v>
      </c>
      <c r="C600" t="s">
        <v>580</v>
      </c>
      <c r="D600">
        <v>0</v>
      </c>
    </row>
    <row r="601" spans="1:4" x14ac:dyDescent="0.2">
      <c r="A601" t="s">
        <v>579</v>
      </c>
      <c r="B601" t="s">
        <v>578</v>
      </c>
      <c r="C601" t="s">
        <v>577</v>
      </c>
      <c r="D601">
        <v>0</v>
      </c>
    </row>
    <row r="602" spans="1:4" x14ac:dyDescent="0.2">
      <c r="A602" t="s">
        <v>576</v>
      </c>
      <c r="B602" t="s">
        <v>575</v>
      </c>
      <c r="C602" t="s">
        <v>574</v>
      </c>
      <c r="D602">
        <v>0</v>
      </c>
    </row>
    <row r="603" spans="1:4" x14ac:dyDescent="0.2">
      <c r="A603" t="s">
        <v>573</v>
      </c>
      <c r="B603" t="s">
        <v>422</v>
      </c>
      <c r="C603" t="s">
        <v>572</v>
      </c>
      <c r="D603">
        <v>0</v>
      </c>
    </row>
    <row r="604" spans="1:4" x14ac:dyDescent="0.2">
      <c r="A604" t="s">
        <v>571</v>
      </c>
      <c r="B604" t="s">
        <v>423</v>
      </c>
      <c r="C604" t="s">
        <v>570</v>
      </c>
      <c r="D604">
        <v>0</v>
      </c>
    </row>
    <row r="605" spans="1:4" x14ac:dyDescent="0.2">
      <c r="A605" t="s">
        <v>569</v>
      </c>
      <c r="B605" t="s">
        <v>2</v>
      </c>
      <c r="C605" t="s">
        <v>568</v>
      </c>
      <c r="D605">
        <v>0</v>
      </c>
    </row>
    <row r="606" spans="1:4" x14ac:dyDescent="0.2">
      <c r="A606" t="s">
        <v>567</v>
      </c>
      <c r="B606" t="s">
        <v>566</v>
      </c>
      <c r="C606" t="s">
        <v>565</v>
      </c>
      <c r="D606">
        <v>0</v>
      </c>
    </row>
    <row r="607" spans="1:4" x14ac:dyDescent="0.2">
      <c r="A607" t="s">
        <v>564</v>
      </c>
      <c r="B607" t="s">
        <v>563</v>
      </c>
      <c r="C607" t="s">
        <v>562</v>
      </c>
      <c r="D607">
        <v>-1</v>
      </c>
    </row>
    <row r="608" spans="1:4" x14ac:dyDescent="0.2">
      <c r="A608" t="s">
        <v>561</v>
      </c>
      <c r="B608" t="s">
        <v>560</v>
      </c>
      <c r="C608" t="s">
        <v>559</v>
      </c>
      <c r="D608">
        <v>-1</v>
      </c>
    </row>
    <row r="609" spans="1:4" x14ac:dyDescent="0.2">
      <c r="A609" t="s">
        <v>558</v>
      </c>
      <c r="B609" t="s">
        <v>557</v>
      </c>
      <c r="C609" t="s">
        <v>556</v>
      </c>
      <c r="D609">
        <v>-1</v>
      </c>
    </row>
    <row r="610" spans="1:4" x14ac:dyDescent="0.2">
      <c r="A610" t="s">
        <v>555</v>
      </c>
      <c r="B610" t="s">
        <v>426</v>
      </c>
      <c r="C610" t="s">
        <v>554</v>
      </c>
      <c r="D610">
        <v>-1</v>
      </c>
    </row>
    <row r="611" spans="1:4" x14ac:dyDescent="0.2">
      <c r="A611" t="s">
        <v>553</v>
      </c>
      <c r="B611" t="s">
        <v>427</v>
      </c>
      <c r="C611" t="s">
        <v>552</v>
      </c>
      <c r="D611">
        <v>-1</v>
      </c>
    </row>
    <row r="612" spans="1:4" x14ac:dyDescent="0.2">
      <c r="A612" t="s">
        <v>551</v>
      </c>
      <c r="B612" t="s">
        <v>9</v>
      </c>
      <c r="C612" t="s">
        <v>550</v>
      </c>
      <c r="D612">
        <v>-1</v>
      </c>
    </row>
    <row r="613" spans="1:4" x14ac:dyDescent="0.2">
      <c r="A613" t="s">
        <v>549</v>
      </c>
      <c r="B613" t="s">
        <v>548</v>
      </c>
      <c r="C613" t="s">
        <v>547</v>
      </c>
      <c r="D613">
        <v>-1</v>
      </c>
    </row>
    <row r="614" spans="1:4" x14ac:dyDescent="0.2">
      <c r="A614" t="s">
        <v>546</v>
      </c>
      <c r="B614" t="s">
        <v>545</v>
      </c>
      <c r="C614" t="s">
        <v>544</v>
      </c>
      <c r="D614">
        <v>-2</v>
      </c>
    </row>
    <row r="615" spans="1:4" x14ac:dyDescent="0.2">
      <c r="A615" t="s">
        <v>543</v>
      </c>
      <c r="B615" t="s">
        <v>542</v>
      </c>
      <c r="C615" t="s">
        <v>541</v>
      </c>
      <c r="D615">
        <v>-2</v>
      </c>
    </row>
    <row r="616" spans="1:4" x14ac:dyDescent="0.2">
      <c r="A616" t="s">
        <v>540</v>
      </c>
      <c r="B616" t="s">
        <v>539</v>
      </c>
      <c r="C616" t="s">
        <v>538</v>
      </c>
      <c r="D616">
        <v>-2</v>
      </c>
    </row>
    <row r="617" spans="1:4" x14ac:dyDescent="0.2">
      <c r="A617" t="s">
        <v>537</v>
      </c>
      <c r="B617" t="s">
        <v>536</v>
      </c>
      <c r="C617" t="s">
        <v>535</v>
      </c>
      <c r="D617">
        <v>-2</v>
      </c>
    </row>
    <row r="618" spans="1:4" x14ac:dyDescent="0.2">
      <c r="A618" t="s">
        <v>534</v>
      </c>
      <c r="B618" t="s">
        <v>533</v>
      </c>
      <c r="C618" t="s">
        <v>532</v>
      </c>
      <c r="D618">
        <v>-2</v>
      </c>
    </row>
    <row r="619" spans="1:4" x14ac:dyDescent="0.2">
      <c r="A619" t="s">
        <v>531</v>
      </c>
      <c r="B619" t="s">
        <v>530</v>
      </c>
      <c r="C619" t="s">
        <v>529</v>
      </c>
      <c r="D619">
        <v>-2</v>
      </c>
    </row>
    <row r="620" spans="1:4" x14ac:dyDescent="0.2">
      <c r="A620" t="s">
        <v>528</v>
      </c>
      <c r="B620" t="s">
        <v>527</v>
      </c>
      <c r="C620" t="s">
        <v>526</v>
      </c>
      <c r="D620">
        <v>-2</v>
      </c>
    </row>
    <row r="621" spans="1:4" x14ac:dyDescent="0.2">
      <c r="A621" t="s">
        <v>525</v>
      </c>
      <c r="B621" t="s">
        <v>524</v>
      </c>
      <c r="C621" t="s">
        <v>523</v>
      </c>
      <c r="D621">
        <v>-8</v>
      </c>
    </row>
    <row r="622" spans="1:4" x14ac:dyDescent="0.2">
      <c r="A622" t="s">
        <v>522</v>
      </c>
      <c r="B622" t="s">
        <v>521</v>
      </c>
      <c r="C622" t="s">
        <v>520</v>
      </c>
      <c r="D622">
        <v>-10</v>
      </c>
    </row>
    <row r="623" spans="1:4" x14ac:dyDescent="0.2">
      <c r="A623" t="s">
        <v>519</v>
      </c>
      <c r="B623" t="s">
        <v>518</v>
      </c>
      <c r="C623" t="s">
        <v>517</v>
      </c>
      <c r="D623">
        <v>-2</v>
      </c>
    </row>
    <row r="624" spans="1:4" x14ac:dyDescent="0.2">
      <c r="A624" t="s">
        <v>516</v>
      </c>
      <c r="B624" t="s">
        <v>515</v>
      </c>
      <c r="C624" t="s">
        <v>514</v>
      </c>
      <c r="D624">
        <v>-2</v>
      </c>
    </row>
    <row r="625" spans="1:4" x14ac:dyDescent="0.2">
      <c r="A625" t="s">
        <v>513</v>
      </c>
      <c r="B625" t="s">
        <v>512</v>
      </c>
      <c r="C625" t="s">
        <v>511</v>
      </c>
      <c r="D625">
        <v>-2</v>
      </c>
    </row>
    <row r="626" spans="1:4" x14ac:dyDescent="0.2">
      <c r="A626" t="s">
        <v>510</v>
      </c>
      <c r="B626" t="s">
        <v>509</v>
      </c>
      <c r="C626" t="s">
        <v>508</v>
      </c>
      <c r="D626">
        <v>-2</v>
      </c>
    </row>
    <row r="627" spans="1:4" x14ac:dyDescent="0.2">
      <c r="A627" t="s">
        <v>507</v>
      </c>
      <c r="B627" t="s">
        <v>506</v>
      </c>
      <c r="C627" t="s">
        <v>505</v>
      </c>
      <c r="D627">
        <v>-2</v>
      </c>
    </row>
    <row r="628" spans="1:4" x14ac:dyDescent="0.2">
      <c r="A628" t="s">
        <v>504</v>
      </c>
      <c r="B628" t="s">
        <v>503</v>
      </c>
      <c r="C628" t="s">
        <v>502</v>
      </c>
      <c r="D628">
        <v>-2</v>
      </c>
    </row>
    <row r="629" spans="1:4" x14ac:dyDescent="0.2">
      <c r="A629" t="s">
        <v>501</v>
      </c>
      <c r="B629" t="s">
        <v>500</v>
      </c>
      <c r="C629" t="s">
        <v>499</v>
      </c>
      <c r="D629">
        <v>-2</v>
      </c>
    </row>
    <row r="630" spans="1:4" x14ac:dyDescent="0.2">
      <c r="A630" t="s">
        <v>498</v>
      </c>
      <c r="B630" t="s">
        <v>497</v>
      </c>
      <c r="C630" t="s">
        <v>496</v>
      </c>
      <c r="D630">
        <v>0</v>
      </c>
    </row>
    <row r="631" spans="1:4" x14ac:dyDescent="0.2">
      <c r="A631" t="s">
        <v>495</v>
      </c>
      <c r="B631" t="s">
        <v>251</v>
      </c>
      <c r="C631" t="s">
        <v>202</v>
      </c>
      <c r="D631">
        <v>0</v>
      </c>
    </row>
    <row r="632" spans="1:4" x14ac:dyDescent="0.2">
      <c r="A632" t="s">
        <v>494</v>
      </c>
      <c r="B632" t="s">
        <v>14</v>
      </c>
      <c r="C632" t="s">
        <v>493</v>
      </c>
      <c r="D632">
        <v>-4</v>
      </c>
    </row>
    <row r="633" spans="1:4" x14ac:dyDescent="0.2">
      <c r="A633" t="s">
        <v>492</v>
      </c>
      <c r="B633" t="s">
        <v>491</v>
      </c>
      <c r="C633" t="s">
        <v>490</v>
      </c>
      <c r="D633">
        <v>-2</v>
      </c>
    </row>
    <row r="634" spans="1:4" x14ac:dyDescent="0.2">
      <c r="A634" t="s">
        <v>489</v>
      </c>
      <c r="B634" t="s">
        <v>488</v>
      </c>
      <c r="C634" t="s">
        <v>487</v>
      </c>
      <c r="D634">
        <v>-3</v>
      </c>
    </row>
    <row r="635" spans="1:4" x14ac:dyDescent="0.2">
      <c r="A635" t="s">
        <v>486</v>
      </c>
      <c r="B635" t="s">
        <v>485</v>
      </c>
      <c r="C635" t="s">
        <v>482</v>
      </c>
      <c r="D635">
        <v>0</v>
      </c>
    </row>
    <row r="636" spans="1:4" x14ac:dyDescent="0.2">
      <c r="A636" t="s">
        <v>484</v>
      </c>
      <c r="B636" t="s">
        <v>3</v>
      </c>
      <c r="C636" t="s">
        <v>482</v>
      </c>
      <c r="D636">
        <v>0</v>
      </c>
    </row>
    <row r="637" spans="1:4" x14ac:dyDescent="0.2">
      <c r="A637" t="s">
        <v>483</v>
      </c>
      <c r="B637" t="s">
        <v>13</v>
      </c>
      <c r="C637" t="s">
        <v>482</v>
      </c>
      <c r="D637">
        <v>0</v>
      </c>
    </row>
    <row r="638" spans="1:4" x14ac:dyDescent="0.2">
      <c r="A638" t="s">
        <v>481</v>
      </c>
      <c r="B638" t="s">
        <v>480</v>
      </c>
      <c r="C638" t="s">
        <v>477</v>
      </c>
      <c r="D638">
        <v>0</v>
      </c>
    </row>
    <row r="639" spans="1:4" x14ac:dyDescent="0.2">
      <c r="A639" t="s">
        <v>479</v>
      </c>
      <c r="B639" t="s">
        <v>478</v>
      </c>
      <c r="C639" t="s">
        <v>477</v>
      </c>
      <c r="D639">
        <v>0</v>
      </c>
    </row>
  </sheetData>
  <sortState xmlns:xlrd2="http://schemas.microsoft.com/office/spreadsheetml/2017/richdata2" ref="A2:D639">
    <sortCondition ref="A2:A63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AC9F-6885-B849-966C-523D67F61CF9}">
  <dimension ref="A1:AW107"/>
  <sheetViews>
    <sheetView workbookViewId="0">
      <selection activeCell="A76" sqref="A76"/>
    </sheetView>
  </sheetViews>
  <sheetFormatPr baseColWidth="10" defaultRowHeight="16" x14ac:dyDescent="0.2"/>
  <cols>
    <col min="2" max="2" width="33" customWidth="1"/>
    <col min="3" max="3" width="12.1640625" customWidth="1"/>
    <col min="6" max="6" width="11.6640625" bestFit="1" customWidth="1"/>
    <col min="7" max="7" width="10.83203125" customWidth="1"/>
    <col min="10" max="10" width="15.6640625" customWidth="1"/>
  </cols>
  <sheetData>
    <row r="1" spans="1:49" ht="17" thickBot="1" x14ac:dyDescent="0.25">
      <c r="A1" s="2" t="s">
        <v>249</v>
      </c>
      <c r="F1" s="3"/>
      <c r="R1" s="4"/>
      <c r="W1" s="1"/>
      <c r="X1" s="1"/>
    </row>
    <row r="2" spans="1:49" ht="102" x14ac:dyDescent="0.2">
      <c r="A2" s="5"/>
      <c r="B2" s="6" t="s">
        <v>24</v>
      </c>
      <c r="C2" s="7" t="s">
        <v>25</v>
      </c>
      <c r="D2" s="7" t="s">
        <v>26</v>
      </c>
      <c r="E2" s="7" t="s">
        <v>27</v>
      </c>
      <c r="F2" s="8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9" t="s">
        <v>45</v>
      </c>
      <c r="X2" s="9" t="s">
        <v>46</v>
      </c>
      <c r="Y2" s="10"/>
      <c r="Z2" s="10" t="s">
        <v>47</v>
      </c>
      <c r="AA2" s="10" t="s">
        <v>48</v>
      </c>
      <c r="AB2" s="7" t="s">
        <v>49</v>
      </c>
      <c r="AC2" s="7"/>
      <c r="AD2" s="7" t="s">
        <v>45</v>
      </c>
      <c r="AE2" s="7" t="s">
        <v>45</v>
      </c>
      <c r="AF2" s="11" t="s">
        <v>45</v>
      </c>
      <c r="AG2" s="5"/>
      <c r="AH2" s="12" t="s">
        <v>50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">
      <c r="A3" s="5"/>
      <c r="B3" s="13" t="s">
        <v>51</v>
      </c>
      <c r="C3" s="5"/>
      <c r="D3" s="5"/>
      <c r="E3" s="15"/>
      <c r="F3" s="1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5"/>
      <c r="X3" s="15"/>
      <c r="Y3" s="12"/>
      <c r="Z3" s="12"/>
      <c r="AA3" s="12"/>
      <c r="AB3" s="5"/>
      <c r="AC3" s="5"/>
      <c r="AD3" s="5"/>
      <c r="AE3" s="5"/>
      <c r="AF3" s="16"/>
      <c r="AG3" s="5"/>
      <c r="AH3" s="17" t="s">
        <v>52</v>
      </c>
      <c r="AI3" t="s">
        <v>53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">
      <c r="B4" s="18" t="s">
        <v>455</v>
      </c>
      <c r="C4" s="19" t="s">
        <v>54</v>
      </c>
      <c r="D4" s="19">
        <v>0.46700000000000003</v>
      </c>
      <c r="E4" s="20">
        <v>6.7230326023642609E-2</v>
      </c>
      <c r="F4" s="21">
        <f t="shared" ref="F4:F50" si="0">X4</f>
        <v>0.30925076513165323</v>
      </c>
      <c r="G4" s="22" t="s">
        <v>55</v>
      </c>
      <c r="H4" s="22" t="s">
        <v>56</v>
      </c>
      <c r="I4" s="22" t="s">
        <v>57</v>
      </c>
      <c r="J4" s="22" t="s">
        <v>58</v>
      </c>
      <c r="K4" s="22">
        <v>3</v>
      </c>
      <c r="L4" s="22">
        <v>7</v>
      </c>
      <c r="M4" s="22">
        <v>1</v>
      </c>
      <c r="N4" s="22">
        <v>2</v>
      </c>
      <c r="O4" s="22">
        <v>0</v>
      </c>
      <c r="P4" s="22">
        <v>0</v>
      </c>
      <c r="Q4" s="22">
        <f t="shared" ref="Q4:Q33" si="1">(K4*12.011)+(L4*1.008)+(N4*15.999)+(14.007*M4)+(O4*30.974)+(P4*32.066)</f>
        <v>89.094000000000008</v>
      </c>
      <c r="R4" s="23" t="s">
        <v>59</v>
      </c>
      <c r="S4" s="22">
        <f t="shared" ref="S4:S23" si="2">Q4-$Q$88</f>
        <v>71.079000000000008</v>
      </c>
      <c r="T4" s="22">
        <f t="shared" ref="T4:T46" si="3">E4*S4</f>
        <v>4.7786643434344933</v>
      </c>
      <c r="U4" s="19">
        <f>SUM(T4:T23)</f>
        <v>101.52460654276815</v>
      </c>
      <c r="V4" s="19">
        <f t="shared" ref="V4:V23" si="4">T4/$U$4</f>
        <v>4.7069025984566984E-2</v>
      </c>
      <c r="W4" s="24">
        <f>V4*$D$4</f>
        <v>2.1981235134792783E-2</v>
      </c>
      <c r="X4" s="20">
        <f t="shared" ref="X4:X33" si="5">W4/S4*1000</f>
        <v>0.30925076513165323</v>
      </c>
      <c r="Y4" s="22"/>
      <c r="Z4" s="19"/>
      <c r="AA4" s="19"/>
      <c r="AB4" s="19"/>
      <c r="AC4" s="19"/>
      <c r="AD4" s="19">
        <f t="shared" ref="AD4:AD64" si="6">(F4*Q4)/1000</f>
        <v>2.7552387668639516E-2</v>
      </c>
      <c r="AE4" s="19"/>
      <c r="AF4" s="25"/>
    </row>
    <row r="5" spans="1:49" x14ac:dyDescent="0.2">
      <c r="B5" s="18" t="s">
        <v>455</v>
      </c>
      <c r="C5" s="19"/>
      <c r="D5" s="26"/>
      <c r="E5" s="20">
        <v>6.9738888737590238E-2</v>
      </c>
      <c r="F5" s="21">
        <f t="shared" si="0"/>
        <v>0.32078982770285402</v>
      </c>
      <c r="G5" s="22" t="s">
        <v>60</v>
      </c>
      <c r="H5" s="22" t="s">
        <v>56</v>
      </c>
      <c r="I5" s="22" t="s">
        <v>57</v>
      </c>
      <c r="J5" s="22" t="s">
        <v>61</v>
      </c>
      <c r="K5" s="22">
        <v>6</v>
      </c>
      <c r="L5" s="22">
        <v>15</v>
      </c>
      <c r="M5" s="22">
        <v>4</v>
      </c>
      <c r="N5" s="22">
        <v>2</v>
      </c>
      <c r="O5" s="22">
        <v>0</v>
      </c>
      <c r="P5" s="22">
        <v>0</v>
      </c>
      <c r="Q5" s="22">
        <f t="shared" si="1"/>
        <v>175.21200000000002</v>
      </c>
      <c r="R5" s="23" t="s">
        <v>59</v>
      </c>
      <c r="S5" s="22">
        <f t="shared" si="2"/>
        <v>157.197</v>
      </c>
      <c r="T5" s="22">
        <f t="shared" si="3"/>
        <v>10.962744092882973</v>
      </c>
      <c r="U5" s="19"/>
      <c r="V5" s="19">
        <f t="shared" si="4"/>
        <v>0.10798115320215319</v>
      </c>
      <c r="W5" s="24">
        <f t="shared" ref="W5:W23" si="7">V5*$D$4</f>
        <v>5.0427198545405547E-2</v>
      </c>
      <c r="X5" s="20">
        <f t="shared" si="5"/>
        <v>0.32078982770285402</v>
      </c>
      <c r="Y5" s="22"/>
      <c r="Z5" s="19"/>
      <c r="AA5" s="19"/>
      <c r="AB5" s="19"/>
      <c r="AC5" s="19"/>
      <c r="AD5" s="19">
        <f t="shared" si="6"/>
        <v>5.6206227291472469E-2</v>
      </c>
      <c r="AE5" s="19"/>
      <c r="AF5" s="25"/>
    </row>
    <row r="6" spans="1:49" x14ac:dyDescent="0.2">
      <c r="B6" s="18" t="s">
        <v>455</v>
      </c>
      <c r="C6" s="19"/>
      <c r="D6" s="19"/>
      <c r="E6" s="20">
        <v>1.0080493162786985E-2</v>
      </c>
      <c r="F6" s="21">
        <f t="shared" si="0"/>
        <v>4.6368958889177352E-2</v>
      </c>
      <c r="G6" s="22" t="s">
        <v>62</v>
      </c>
      <c r="H6" s="22" t="s">
        <v>56</v>
      </c>
      <c r="I6" s="22" t="s">
        <v>57</v>
      </c>
      <c r="J6" s="22" t="s">
        <v>63</v>
      </c>
      <c r="K6" s="22">
        <v>4</v>
      </c>
      <c r="L6" s="22">
        <v>8</v>
      </c>
      <c r="M6" s="22">
        <v>2</v>
      </c>
      <c r="N6" s="22">
        <v>3</v>
      </c>
      <c r="O6" s="22">
        <v>0</v>
      </c>
      <c r="P6" s="22">
        <v>0</v>
      </c>
      <c r="Q6" s="22">
        <f t="shared" si="1"/>
        <v>132.119</v>
      </c>
      <c r="R6" s="23" t="s">
        <v>59</v>
      </c>
      <c r="S6" s="22">
        <f t="shared" si="2"/>
        <v>114.104</v>
      </c>
      <c r="T6" s="22">
        <f t="shared" si="3"/>
        <v>1.150224591846646</v>
      </c>
      <c r="U6" s="19"/>
      <c r="V6" s="19">
        <f t="shared" si="4"/>
        <v>1.1329515385633173E-2</v>
      </c>
      <c r="W6" s="24">
        <f t="shared" si="7"/>
        <v>5.2908836850906922E-3</v>
      </c>
      <c r="X6" s="20">
        <f t="shared" si="5"/>
        <v>4.6368958889177352E-2</v>
      </c>
      <c r="Y6" s="22"/>
      <c r="Z6" s="19"/>
      <c r="AA6" s="19"/>
      <c r="AB6" s="19"/>
      <c r="AC6" s="19"/>
      <c r="AD6" s="19">
        <f t="shared" si="6"/>
        <v>6.1262204794792227E-3</v>
      </c>
      <c r="AE6" s="19"/>
      <c r="AF6" s="25"/>
    </row>
    <row r="7" spans="1:49" x14ac:dyDescent="0.2">
      <c r="B7" s="18" t="s">
        <v>455</v>
      </c>
      <c r="C7" s="19"/>
      <c r="D7" s="19"/>
      <c r="E7" s="20">
        <v>1.8416059119877294E-2</v>
      </c>
      <c r="F7" s="21">
        <f t="shared" si="0"/>
        <v>8.4711479333433759E-2</v>
      </c>
      <c r="G7" s="22" t="s">
        <v>64</v>
      </c>
      <c r="H7" s="22" t="s">
        <v>56</v>
      </c>
      <c r="I7" s="22" t="s">
        <v>57</v>
      </c>
      <c r="J7" s="22" t="s">
        <v>65</v>
      </c>
      <c r="K7" s="22">
        <v>4</v>
      </c>
      <c r="L7" s="22">
        <v>6</v>
      </c>
      <c r="M7" s="22">
        <v>1</v>
      </c>
      <c r="N7" s="22">
        <v>4</v>
      </c>
      <c r="O7" s="22">
        <v>0</v>
      </c>
      <c r="P7" s="22">
        <v>0</v>
      </c>
      <c r="Q7" s="22">
        <f t="shared" si="1"/>
        <v>132.095</v>
      </c>
      <c r="R7" s="23" t="s">
        <v>59</v>
      </c>
      <c r="S7" s="22">
        <f t="shared" si="2"/>
        <v>114.08</v>
      </c>
      <c r="T7" s="22">
        <f t="shared" si="3"/>
        <v>2.1009040243956019</v>
      </c>
      <c r="U7" s="19"/>
      <c r="V7" s="19">
        <f t="shared" si="4"/>
        <v>2.0693545101409253E-2</v>
      </c>
      <c r="W7" s="24">
        <f t="shared" si="7"/>
        <v>9.6638855623581224E-3</v>
      </c>
      <c r="X7" s="20">
        <f t="shared" si="5"/>
        <v>8.4711479333433759E-2</v>
      </c>
      <c r="Y7" s="22"/>
      <c r="Z7" s="19"/>
      <c r="AA7" s="19"/>
      <c r="AB7" s="19"/>
      <c r="AC7" s="19"/>
      <c r="AD7" s="19">
        <f t="shared" si="6"/>
        <v>1.1189962862549932E-2</v>
      </c>
      <c r="AE7" s="19"/>
      <c r="AF7" s="25"/>
    </row>
    <row r="8" spans="1:49" x14ac:dyDescent="0.2">
      <c r="B8" s="18" t="s">
        <v>455</v>
      </c>
      <c r="C8" s="19"/>
      <c r="D8" s="19"/>
      <c r="E8" s="20">
        <v>1.6509493493044553E-2</v>
      </c>
      <c r="F8" s="21">
        <f t="shared" si="0"/>
        <v>7.5941525151382167E-2</v>
      </c>
      <c r="G8" s="22" t="s">
        <v>66</v>
      </c>
      <c r="H8" s="22" t="s">
        <v>56</v>
      </c>
      <c r="I8" s="22" t="s">
        <v>57</v>
      </c>
      <c r="J8" s="22" t="s">
        <v>67</v>
      </c>
      <c r="K8" s="22">
        <v>3</v>
      </c>
      <c r="L8" s="22">
        <v>7</v>
      </c>
      <c r="M8" s="22">
        <v>1</v>
      </c>
      <c r="N8" s="22">
        <v>2</v>
      </c>
      <c r="O8" s="22">
        <v>0</v>
      </c>
      <c r="P8" s="22">
        <v>1</v>
      </c>
      <c r="Q8" s="22">
        <f t="shared" si="1"/>
        <v>121.16000000000001</v>
      </c>
      <c r="R8" s="23" t="s">
        <v>59</v>
      </c>
      <c r="S8" s="22">
        <f t="shared" si="2"/>
        <v>103.14500000000001</v>
      </c>
      <c r="T8" s="22">
        <f t="shared" si="3"/>
        <v>1.7028717063400807</v>
      </c>
      <c r="U8" s="19"/>
      <c r="V8" s="19">
        <f t="shared" si="4"/>
        <v>1.6772994885951423E-2</v>
      </c>
      <c r="W8" s="24">
        <f t="shared" si="7"/>
        <v>7.8329886117393145E-3</v>
      </c>
      <c r="X8" s="20">
        <f t="shared" si="5"/>
        <v>7.5941525151382167E-2</v>
      </c>
      <c r="Y8" s="22"/>
      <c r="Z8" s="19"/>
      <c r="AA8" s="19"/>
      <c r="AB8" s="19"/>
      <c r="AC8" s="19"/>
      <c r="AD8" s="19">
        <f t="shared" si="6"/>
        <v>9.2010751873414648E-3</v>
      </c>
      <c r="AE8" s="19"/>
      <c r="AF8" s="25"/>
    </row>
    <row r="9" spans="1:49" x14ac:dyDescent="0.2">
      <c r="B9" s="18" t="s">
        <v>455</v>
      </c>
      <c r="C9" s="19"/>
      <c r="D9" s="19"/>
      <c r="E9" s="20">
        <v>9.508107455300896E-3</v>
      </c>
      <c r="F9" s="21">
        <f t="shared" si="0"/>
        <v>4.3736058999204373E-2</v>
      </c>
      <c r="G9" s="22" t="s">
        <v>68</v>
      </c>
      <c r="H9" s="22" t="s">
        <v>56</v>
      </c>
      <c r="I9" s="22" t="s">
        <v>57</v>
      </c>
      <c r="J9" s="22" t="s">
        <v>69</v>
      </c>
      <c r="K9" s="22">
        <v>5</v>
      </c>
      <c r="L9" s="22">
        <v>10</v>
      </c>
      <c r="M9" s="22">
        <v>2</v>
      </c>
      <c r="N9" s="22">
        <v>3</v>
      </c>
      <c r="O9" s="22">
        <v>0</v>
      </c>
      <c r="P9" s="22">
        <v>0</v>
      </c>
      <c r="Q9" s="22">
        <f t="shared" si="1"/>
        <v>146.14599999999999</v>
      </c>
      <c r="R9" s="23" t="s">
        <v>59</v>
      </c>
      <c r="S9" s="22">
        <f t="shared" si="2"/>
        <v>128.13099999999997</v>
      </c>
      <c r="T9" s="22">
        <f t="shared" si="3"/>
        <v>1.2182833163551587</v>
      </c>
      <c r="U9" s="19"/>
      <c r="V9" s="19">
        <f t="shared" si="4"/>
        <v>1.1999882174790266E-2</v>
      </c>
      <c r="W9" s="24">
        <f t="shared" si="7"/>
        <v>5.6039449756270544E-3</v>
      </c>
      <c r="X9" s="20">
        <f t="shared" si="5"/>
        <v>4.3736058999204373E-2</v>
      </c>
      <c r="Y9" s="22"/>
      <c r="Z9" s="19"/>
      <c r="AA9" s="19"/>
      <c r="AB9" s="19"/>
      <c r="AC9" s="19"/>
      <c r="AD9" s="19">
        <f t="shared" si="6"/>
        <v>6.3918500784977215E-3</v>
      </c>
      <c r="AE9" s="19"/>
      <c r="AF9" s="25"/>
    </row>
    <row r="10" spans="1:49" x14ac:dyDescent="0.2">
      <c r="B10" s="18" t="s">
        <v>455</v>
      </c>
      <c r="C10" s="19"/>
      <c r="D10" s="19"/>
      <c r="E10" s="20">
        <v>9.508107455300896E-3</v>
      </c>
      <c r="F10" s="21">
        <f t="shared" si="0"/>
        <v>4.3736058999204366E-2</v>
      </c>
      <c r="G10" s="22" t="s">
        <v>70</v>
      </c>
      <c r="H10" s="22" t="s">
        <v>56</v>
      </c>
      <c r="I10" s="22" t="s">
        <v>57</v>
      </c>
      <c r="J10" s="22" t="s">
        <v>71</v>
      </c>
      <c r="K10" s="22">
        <v>5</v>
      </c>
      <c r="L10" s="22">
        <v>8</v>
      </c>
      <c r="M10" s="22">
        <v>1</v>
      </c>
      <c r="N10" s="22">
        <v>4</v>
      </c>
      <c r="O10" s="22">
        <v>0</v>
      </c>
      <c r="P10" s="22">
        <v>0</v>
      </c>
      <c r="Q10" s="22">
        <f t="shared" si="1"/>
        <v>146.12200000000001</v>
      </c>
      <c r="R10" s="23" t="s">
        <v>59</v>
      </c>
      <c r="S10" s="22">
        <f t="shared" si="2"/>
        <v>128.10700000000003</v>
      </c>
      <c r="T10" s="22">
        <f t="shared" si="3"/>
        <v>1.2180551217762321</v>
      </c>
      <c r="U10" s="19"/>
      <c r="V10" s="19">
        <f t="shared" si="4"/>
        <v>1.1997634497239991E-2</v>
      </c>
      <c r="W10" s="24">
        <f t="shared" si="7"/>
        <v>5.6028953102110757E-3</v>
      </c>
      <c r="X10" s="20">
        <f t="shared" si="5"/>
        <v>4.3736058999204366E-2</v>
      </c>
      <c r="Y10" s="22"/>
      <c r="Z10" s="19"/>
      <c r="AA10" s="19"/>
      <c r="AB10" s="19"/>
      <c r="AC10" s="19"/>
      <c r="AD10" s="19">
        <f t="shared" si="6"/>
        <v>6.390800413081741E-3</v>
      </c>
      <c r="AE10" s="19"/>
      <c r="AF10" s="25"/>
    </row>
    <row r="11" spans="1:49" x14ac:dyDescent="0.2">
      <c r="B11" s="18" t="s">
        <v>455</v>
      </c>
      <c r="C11" s="19"/>
      <c r="D11" s="19"/>
      <c r="E11" s="20">
        <v>0.18457158036730004</v>
      </c>
      <c r="F11" s="21">
        <f t="shared" si="0"/>
        <v>0.84900529011376902</v>
      </c>
      <c r="G11" s="22" t="s">
        <v>72</v>
      </c>
      <c r="H11" s="22" t="s">
        <v>56</v>
      </c>
      <c r="I11" s="22" t="s">
        <v>57</v>
      </c>
      <c r="J11" s="22" t="s">
        <v>73</v>
      </c>
      <c r="K11" s="22">
        <v>2</v>
      </c>
      <c r="L11" s="22">
        <v>5</v>
      </c>
      <c r="M11" s="22">
        <v>1</v>
      </c>
      <c r="N11" s="22">
        <v>2</v>
      </c>
      <c r="O11" s="22">
        <v>0</v>
      </c>
      <c r="P11" s="22">
        <v>0</v>
      </c>
      <c r="Q11" s="22">
        <f t="shared" si="1"/>
        <v>75.067000000000007</v>
      </c>
      <c r="R11" s="23" t="s">
        <v>59</v>
      </c>
      <c r="S11" s="22">
        <f t="shared" si="2"/>
        <v>57.052000000000007</v>
      </c>
      <c r="T11" s="22">
        <f t="shared" si="3"/>
        <v>10.530177803115203</v>
      </c>
      <c r="U11" s="19"/>
      <c r="V11" s="19">
        <f t="shared" si="4"/>
        <v>0.1037204492753121</v>
      </c>
      <c r="W11" s="24">
        <f t="shared" si="7"/>
        <v>4.8437449811570756E-2</v>
      </c>
      <c r="X11" s="20">
        <f t="shared" si="5"/>
        <v>0.84900529011376902</v>
      </c>
      <c r="Y11" s="22"/>
      <c r="Z11" s="19"/>
      <c r="AA11" s="19"/>
      <c r="AB11" s="19"/>
      <c r="AC11" s="19"/>
      <c r="AD11" s="19">
        <f t="shared" si="6"/>
        <v>6.3732280112970302E-2</v>
      </c>
      <c r="AE11" s="19"/>
      <c r="AF11" s="25"/>
      <c r="AH11" s="27" t="s">
        <v>74</v>
      </c>
      <c r="AI11" s="28"/>
      <c r="AJ11" s="28" t="s">
        <v>75</v>
      </c>
    </row>
    <row r="12" spans="1:49" x14ac:dyDescent="0.2">
      <c r="B12" s="18" t="s">
        <v>455</v>
      </c>
      <c r="C12" s="19"/>
      <c r="D12" s="19"/>
      <c r="E12" s="20">
        <v>8.438403060813322E-3</v>
      </c>
      <c r="F12" s="21">
        <f t="shared" si="0"/>
        <v>3.8815557760765625E-2</v>
      </c>
      <c r="G12" s="22" t="s">
        <v>76</v>
      </c>
      <c r="H12" s="22" t="s">
        <v>56</v>
      </c>
      <c r="I12" s="22" t="s">
        <v>57</v>
      </c>
      <c r="J12" s="22" t="s">
        <v>77</v>
      </c>
      <c r="K12" s="22">
        <v>6</v>
      </c>
      <c r="L12" s="22">
        <v>9</v>
      </c>
      <c r="M12" s="22">
        <v>3</v>
      </c>
      <c r="N12" s="22">
        <v>2</v>
      </c>
      <c r="O12" s="22">
        <v>0</v>
      </c>
      <c r="P12" s="22">
        <v>0</v>
      </c>
      <c r="Q12" s="22">
        <f t="shared" si="1"/>
        <v>155.15700000000001</v>
      </c>
      <c r="R12" s="23" t="s">
        <v>59</v>
      </c>
      <c r="S12" s="22">
        <f t="shared" si="2"/>
        <v>137.142</v>
      </c>
      <c r="T12" s="22">
        <f t="shared" si="3"/>
        <v>1.1572594725660605</v>
      </c>
      <c r="U12" s="19"/>
      <c r="V12" s="19">
        <f t="shared" si="4"/>
        <v>1.1398807756802826E-2</v>
      </c>
      <c r="W12" s="24">
        <f t="shared" si="7"/>
        <v>5.3232432224269198E-3</v>
      </c>
      <c r="X12" s="20">
        <f t="shared" si="5"/>
        <v>3.8815557760765625E-2</v>
      </c>
      <c r="Y12" s="22"/>
      <c r="Z12" s="19"/>
      <c r="AA12" s="19"/>
      <c r="AB12" s="19"/>
      <c r="AC12" s="19"/>
      <c r="AD12" s="19">
        <f t="shared" si="6"/>
        <v>6.0225054954871123E-3</v>
      </c>
      <c r="AE12" s="19"/>
      <c r="AF12" s="25"/>
      <c r="AH12" s="28" t="s">
        <v>78</v>
      </c>
      <c r="AI12" s="29">
        <f>SUM(AD4:AD78)</f>
        <v>378.89343269452883</v>
      </c>
      <c r="AJ12" s="29">
        <f>SUM(AF:AF)</f>
        <v>0.78427369275358783</v>
      </c>
      <c r="AK12" s="30"/>
    </row>
    <row r="13" spans="1:49" x14ac:dyDescent="0.2">
      <c r="B13" s="18" t="s">
        <v>455</v>
      </c>
      <c r="C13" s="19"/>
      <c r="D13" s="19"/>
      <c r="E13" s="20">
        <v>4.4440057045918267E-2</v>
      </c>
      <c r="F13" s="21">
        <f t="shared" si="0"/>
        <v>0.20441848875032309</v>
      </c>
      <c r="G13" s="22" t="s">
        <v>79</v>
      </c>
      <c r="H13" s="22" t="s">
        <v>56</v>
      </c>
      <c r="I13" s="22" t="s">
        <v>57</v>
      </c>
      <c r="J13" s="22" t="s">
        <v>80</v>
      </c>
      <c r="K13" s="22">
        <v>6</v>
      </c>
      <c r="L13" s="22">
        <v>13</v>
      </c>
      <c r="M13" s="22">
        <v>1</v>
      </c>
      <c r="N13" s="22">
        <v>2</v>
      </c>
      <c r="O13" s="22">
        <v>0</v>
      </c>
      <c r="P13" s="22">
        <v>0</v>
      </c>
      <c r="Q13" s="22">
        <f t="shared" si="1"/>
        <v>131.17500000000001</v>
      </c>
      <c r="R13" s="23" t="s">
        <v>59</v>
      </c>
      <c r="S13" s="22">
        <f t="shared" si="2"/>
        <v>113.16000000000001</v>
      </c>
      <c r="T13" s="22">
        <f t="shared" si="3"/>
        <v>5.0288368553161114</v>
      </c>
      <c r="U13" s="19"/>
      <c r="V13" s="19">
        <f t="shared" si="4"/>
        <v>4.9533182413247459E-2</v>
      </c>
      <c r="W13" s="24">
        <f t="shared" si="7"/>
        <v>2.3131996186986564E-2</v>
      </c>
      <c r="X13" s="20">
        <f t="shared" si="5"/>
        <v>0.20441848875032309</v>
      </c>
      <c r="Y13" s="22"/>
      <c r="Z13" s="19"/>
      <c r="AA13" s="19"/>
      <c r="AB13" s="31"/>
      <c r="AC13" s="19"/>
      <c r="AD13" s="19">
        <f t="shared" si="6"/>
        <v>2.6814595261823632E-2</v>
      </c>
      <c r="AE13" s="19"/>
      <c r="AF13" s="25"/>
      <c r="AH13" s="28" t="s">
        <v>81</v>
      </c>
      <c r="AI13" s="29">
        <f>SUM(AD83:AD88)</f>
        <v>377.94615900177513</v>
      </c>
      <c r="AJ13" s="29"/>
      <c r="AK13" s="30"/>
    </row>
    <row r="14" spans="1:49" x14ac:dyDescent="0.2">
      <c r="B14" s="18" t="s">
        <v>455</v>
      </c>
      <c r="C14" s="19"/>
      <c r="D14" s="19"/>
      <c r="E14" s="20">
        <v>6.9147020749653593E-2</v>
      </c>
      <c r="F14" s="21">
        <f t="shared" si="0"/>
        <v>0.31806731185395015</v>
      </c>
      <c r="G14" s="22" t="s">
        <v>82</v>
      </c>
      <c r="H14" s="22" t="s">
        <v>56</v>
      </c>
      <c r="I14" s="22" t="s">
        <v>57</v>
      </c>
      <c r="J14" s="22" t="s">
        <v>80</v>
      </c>
      <c r="K14" s="22">
        <v>6</v>
      </c>
      <c r="L14" s="22">
        <v>13</v>
      </c>
      <c r="M14" s="22">
        <v>1</v>
      </c>
      <c r="N14" s="22">
        <v>2</v>
      </c>
      <c r="O14" s="22">
        <v>0</v>
      </c>
      <c r="P14" s="22">
        <v>0</v>
      </c>
      <c r="Q14" s="22">
        <f t="shared" si="1"/>
        <v>131.17500000000001</v>
      </c>
      <c r="R14" s="23" t="s">
        <v>59</v>
      </c>
      <c r="S14" s="22">
        <f t="shared" si="2"/>
        <v>113.16000000000001</v>
      </c>
      <c r="T14" s="22">
        <f t="shared" si="3"/>
        <v>7.8246768680308012</v>
      </c>
      <c r="U14" s="19"/>
      <c r="V14" s="19">
        <f t="shared" si="4"/>
        <v>7.7071728071505363E-2</v>
      </c>
      <c r="W14" s="24">
        <f t="shared" si="7"/>
        <v>3.5992497009393006E-2</v>
      </c>
      <c r="X14" s="20">
        <f t="shared" si="5"/>
        <v>0.31806731185395015</v>
      </c>
      <c r="Y14" s="22"/>
      <c r="Z14" s="19"/>
      <c r="AA14" s="19"/>
      <c r="AB14" s="31"/>
      <c r="AC14" s="19"/>
      <c r="AD14" s="19">
        <f t="shared" si="6"/>
        <v>4.1722479632441918E-2</v>
      </c>
      <c r="AE14" s="19"/>
      <c r="AF14" s="25"/>
      <c r="AH14" s="28" t="s">
        <v>75</v>
      </c>
      <c r="AI14" s="29">
        <f>AI12-AI13</f>
        <v>0.94727369275369711</v>
      </c>
      <c r="AJ14" s="29"/>
      <c r="AK14" s="1"/>
    </row>
    <row r="15" spans="1:49" x14ac:dyDescent="0.2">
      <c r="B15" s="18" t="s">
        <v>455</v>
      </c>
      <c r="C15" s="19"/>
      <c r="D15" s="19"/>
      <c r="E15" s="20">
        <v>2.3694200806887718E-2</v>
      </c>
      <c r="F15" s="21">
        <f t="shared" si="0"/>
        <v>0.10899024535648168</v>
      </c>
      <c r="G15" s="22" t="s">
        <v>83</v>
      </c>
      <c r="H15" s="22" t="s">
        <v>56</v>
      </c>
      <c r="I15" s="22" t="s">
        <v>57</v>
      </c>
      <c r="J15" s="22" t="s">
        <v>84</v>
      </c>
      <c r="K15" s="22">
        <v>6</v>
      </c>
      <c r="L15" s="22">
        <v>15</v>
      </c>
      <c r="M15" s="22">
        <v>2</v>
      </c>
      <c r="N15" s="22">
        <v>2</v>
      </c>
      <c r="O15" s="22">
        <v>0</v>
      </c>
      <c r="P15" s="22">
        <v>0</v>
      </c>
      <c r="Q15" s="22">
        <f t="shared" si="1"/>
        <v>147.19800000000001</v>
      </c>
      <c r="R15" s="23" t="s">
        <v>59</v>
      </c>
      <c r="S15" s="22">
        <f t="shared" si="2"/>
        <v>129.18299999999999</v>
      </c>
      <c r="T15" s="22">
        <f t="shared" si="3"/>
        <v>3.0608879428361759</v>
      </c>
      <c r="U15" s="19"/>
      <c r="V15" s="19">
        <f t="shared" si="4"/>
        <v>3.0149222410891584E-2</v>
      </c>
      <c r="W15" s="24">
        <f t="shared" si="7"/>
        <v>1.4079686865886371E-2</v>
      </c>
      <c r="X15" s="20">
        <f t="shared" si="5"/>
        <v>0.10899024535648168</v>
      </c>
      <c r="Y15" s="22"/>
      <c r="Z15" s="19"/>
      <c r="AA15" s="19"/>
      <c r="AB15" s="31"/>
      <c r="AC15" s="19"/>
      <c r="AD15" s="19">
        <f t="shared" si="6"/>
        <v>1.6043146135983392E-2</v>
      </c>
      <c r="AE15" s="19"/>
      <c r="AF15" s="25"/>
      <c r="AH15" s="28"/>
      <c r="AI15" s="29"/>
      <c r="AJ15" s="29"/>
      <c r="AK15" s="30"/>
    </row>
    <row r="16" spans="1:49" x14ac:dyDescent="0.2">
      <c r="B16" s="18" t="s">
        <v>455</v>
      </c>
      <c r="C16" s="19"/>
      <c r="D16" s="19"/>
      <c r="E16" s="20">
        <v>4.3381463590227952E-2</v>
      </c>
      <c r="F16" s="21">
        <f t="shared" si="0"/>
        <v>0.19954909638681642</v>
      </c>
      <c r="G16" s="22" t="s">
        <v>85</v>
      </c>
      <c r="H16" s="22" t="s">
        <v>56</v>
      </c>
      <c r="I16" s="22" t="s">
        <v>57</v>
      </c>
      <c r="J16" s="22" t="s">
        <v>86</v>
      </c>
      <c r="K16" s="22">
        <v>5</v>
      </c>
      <c r="L16" s="22">
        <v>11</v>
      </c>
      <c r="M16" s="22">
        <v>1</v>
      </c>
      <c r="N16" s="22">
        <v>2</v>
      </c>
      <c r="O16" s="22">
        <v>0</v>
      </c>
      <c r="P16" s="22">
        <v>1</v>
      </c>
      <c r="Q16" s="22">
        <f t="shared" si="1"/>
        <v>149.214</v>
      </c>
      <c r="R16" s="23" t="s">
        <v>59</v>
      </c>
      <c r="S16" s="22">
        <f t="shared" si="2"/>
        <v>131.19900000000001</v>
      </c>
      <c r="T16" s="22">
        <f t="shared" si="3"/>
        <v>5.691604641574318</v>
      </c>
      <c r="U16" s="19"/>
      <c r="V16" s="19">
        <f t="shared" si="4"/>
        <v>5.6061331684912057E-2</v>
      </c>
      <c r="W16" s="24">
        <f t="shared" si="7"/>
        <v>2.6180641896853932E-2</v>
      </c>
      <c r="X16" s="20">
        <f t="shared" si="5"/>
        <v>0.19954909638681642</v>
      </c>
      <c r="Y16" s="22"/>
      <c r="Z16" s="19"/>
      <c r="AA16" s="19"/>
      <c r="AB16" s="31"/>
      <c r="AC16" s="19"/>
      <c r="AD16" s="19">
        <f t="shared" si="6"/>
        <v>2.9775518868262425E-2</v>
      </c>
      <c r="AE16" s="19"/>
      <c r="AF16" s="25"/>
      <c r="AH16" s="32" t="s">
        <v>87</v>
      </c>
      <c r="AI16" s="28"/>
      <c r="AJ16" s="29"/>
    </row>
    <row r="17" spans="2:36" x14ac:dyDescent="0.2">
      <c r="B17" s="18" t="s">
        <v>455</v>
      </c>
      <c r="C17" s="19"/>
      <c r="D17" s="19"/>
      <c r="E17" s="20">
        <v>5.0166598580972208E-2</v>
      </c>
      <c r="F17" s="21">
        <f t="shared" si="0"/>
        <v>0.23075983581817527</v>
      </c>
      <c r="G17" s="22" t="s">
        <v>88</v>
      </c>
      <c r="H17" s="22" t="s">
        <v>56</v>
      </c>
      <c r="I17" s="22" t="s">
        <v>57</v>
      </c>
      <c r="J17" s="22" t="s">
        <v>89</v>
      </c>
      <c r="K17" s="22">
        <v>9</v>
      </c>
      <c r="L17" s="22">
        <v>11</v>
      </c>
      <c r="M17" s="22">
        <v>1</v>
      </c>
      <c r="N17" s="22">
        <v>2</v>
      </c>
      <c r="O17" s="22">
        <v>0</v>
      </c>
      <c r="P17" s="22">
        <v>0</v>
      </c>
      <c r="Q17" s="22">
        <f t="shared" si="1"/>
        <v>165.19199999999998</v>
      </c>
      <c r="R17" s="23" t="s">
        <v>59</v>
      </c>
      <c r="S17" s="22">
        <f t="shared" si="2"/>
        <v>147.17699999999996</v>
      </c>
      <c r="T17" s="22">
        <f t="shared" si="3"/>
        <v>7.383369479351745</v>
      </c>
      <c r="U17" s="19"/>
      <c r="V17" s="19">
        <f t="shared" si="4"/>
        <v>7.2724925816298872E-2</v>
      </c>
      <c r="W17" s="24">
        <f t="shared" si="7"/>
        <v>3.3962540356211574E-2</v>
      </c>
      <c r="X17" s="20">
        <f t="shared" si="5"/>
        <v>0.23075983581817527</v>
      </c>
      <c r="Y17" s="22"/>
      <c r="Z17" s="19"/>
      <c r="AA17" s="19"/>
      <c r="AB17" s="31"/>
      <c r="AC17" s="19"/>
      <c r="AD17" s="19">
        <f t="shared" si="6"/>
        <v>3.8119678798476005E-2</v>
      </c>
      <c r="AE17" s="19"/>
      <c r="AF17" s="25"/>
      <c r="AH17" s="32" t="s">
        <v>78</v>
      </c>
      <c r="AI17" s="28">
        <f>SUM(AD77:AD78)</f>
        <v>377.84462500000001</v>
      </c>
      <c r="AJ17" s="29"/>
    </row>
    <row r="18" spans="2:36" x14ac:dyDescent="0.2">
      <c r="B18" s="18" t="s">
        <v>455</v>
      </c>
      <c r="C18" s="19"/>
      <c r="D18" s="19"/>
      <c r="E18" s="20">
        <v>0.14335911071066035</v>
      </c>
      <c r="F18" s="21">
        <f t="shared" si="0"/>
        <v>0.65943328402534263</v>
      </c>
      <c r="G18" s="22" t="s">
        <v>90</v>
      </c>
      <c r="H18" s="22" t="s">
        <v>56</v>
      </c>
      <c r="I18" s="22" t="s">
        <v>57</v>
      </c>
      <c r="J18" s="22" t="s">
        <v>91</v>
      </c>
      <c r="K18" s="22">
        <v>5</v>
      </c>
      <c r="L18" s="22">
        <v>9</v>
      </c>
      <c r="M18" s="22">
        <v>1</v>
      </c>
      <c r="N18" s="22">
        <v>2</v>
      </c>
      <c r="O18" s="22">
        <v>0</v>
      </c>
      <c r="P18" s="22">
        <v>0</v>
      </c>
      <c r="Q18" s="22">
        <f t="shared" si="1"/>
        <v>115.13200000000001</v>
      </c>
      <c r="R18" s="23" t="s">
        <v>59</v>
      </c>
      <c r="S18" s="22">
        <f t="shared" si="2"/>
        <v>97.117000000000004</v>
      </c>
      <c r="T18" s="22">
        <f t="shared" si="3"/>
        <v>13.922606754887202</v>
      </c>
      <c r="U18" s="19"/>
      <c r="V18" s="19">
        <f t="shared" si="4"/>
        <v>0.13713529388584411</v>
      </c>
      <c r="W18" s="24">
        <f t="shared" si="7"/>
        <v>6.4042182244689203E-2</v>
      </c>
      <c r="X18" s="20">
        <f t="shared" si="5"/>
        <v>0.65943328402534263</v>
      </c>
      <c r="Y18" s="22"/>
      <c r="Z18" s="19"/>
      <c r="AA18" s="20"/>
      <c r="AB18" s="31"/>
      <c r="AC18" s="19"/>
      <c r="AD18" s="19">
        <f t="shared" si="6"/>
        <v>7.5921872856405753E-2</v>
      </c>
      <c r="AE18" s="19"/>
      <c r="AF18" s="25"/>
      <c r="AH18" s="32" t="s">
        <v>81</v>
      </c>
      <c r="AI18" s="28">
        <f>SUM(AD83:AD85)</f>
        <v>377.84462499999995</v>
      </c>
      <c r="AJ18" s="29"/>
    </row>
    <row r="19" spans="2:36" x14ac:dyDescent="0.2">
      <c r="B19" s="18" t="s">
        <v>455</v>
      </c>
      <c r="C19" s="19"/>
      <c r="D19" s="19"/>
      <c r="E19" s="20">
        <v>6.6534348704271398E-2</v>
      </c>
      <c r="F19" s="21">
        <f t="shared" si="0"/>
        <v>0.30604935988405507</v>
      </c>
      <c r="G19" s="22" t="s">
        <v>92</v>
      </c>
      <c r="H19" s="22" t="s">
        <v>56</v>
      </c>
      <c r="I19" s="22" t="s">
        <v>57</v>
      </c>
      <c r="J19" s="22" t="s">
        <v>93</v>
      </c>
      <c r="K19" s="22">
        <v>3</v>
      </c>
      <c r="L19" s="22">
        <v>7</v>
      </c>
      <c r="M19" s="22">
        <v>1</v>
      </c>
      <c r="N19" s="22">
        <v>3</v>
      </c>
      <c r="O19" s="22">
        <v>0</v>
      </c>
      <c r="P19" s="22">
        <v>0</v>
      </c>
      <c r="Q19" s="22">
        <f t="shared" si="1"/>
        <v>105.093</v>
      </c>
      <c r="R19" s="23" t="s">
        <v>59</v>
      </c>
      <c r="S19" s="22">
        <f t="shared" si="2"/>
        <v>87.078000000000003</v>
      </c>
      <c r="T19" s="22">
        <f t="shared" si="3"/>
        <v>5.7936780164705448</v>
      </c>
      <c r="U19" s="19"/>
      <c r="V19" s="19">
        <f t="shared" si="4"/>
        <v>5.7066736959279975E-2</v>
      </c>
      <c r="W19" s="24">
        <f t="shared" si="7"/>
        <v>2.6650166159983751E-2</v>
      </c>
      <c r="X19" s="20">
        <f t="shared" si="5"/>
        <v>0.30604935988405507</v>
      </c>
      <c r="Y19" s="22"/>
      <c r="Z19" s="19"/>
      <c r="AA19" s="19"/>
      <c r="AB19" s="31"/>
      <c r="AC19" s="19"/>
      <c r="AD19" s="19">
        <f t="shared" si="6"/>
        <v>3.2163645378295004E-2</v>
      </c>
      <c r="AE19" s="19"/>
      <c r="AF19" s="25"/>
      <c r="AH19" s="32" t="s">
        <v>75</v>
      </c>
      <c r="AI19" s="28">
        <f>AI17-AI18</f>
        <v>0</v>
      </c>
      <c r="AJ19" s="29"/>
    </row>
    <row r="20" spans="2:36" x14ac:dyDescent="0.2">
      <c r="B20" s="18" t="s">
        <v>455</v>
      </c>
      <c r="C20" s="19"/>
      <c r="D20" s="19"/>
      <c r="E20" s="20">
        <v>6.1998213010282584E-2</v>
      </c>
      <c r="F20" s="21">
        <f t="shared" si="0"/>
        <v>0.28518372502734285</v>
      </c>
      <c r="G20" s="22" t="s">
        <v>94</v>
      </c>
      <c r="H20" s="22" t="s">
        <v>56</v>
      </c>
      <c r="I20" s="22" t="s">
        <v>57</v>
      </c>
      <c r="J20" s="22" t="s">
        <v>95</v>
      </c>
      <c r="K20" s="22">
        <v>4</v>
      </c>
      <c r="L20" s="22">
        <v>9</v>
      </c>
      <c r="M20" s="22">
        <v>1</v>
      </c>
      <c r="N20" s="22">
        <v>3</v>
      </c>
      <c r="O20" s="22">
        <v>0</v>
      </c>
      <c r="P20" s="22">
        <v>0</v>
      </c>
      <c r="Q20" s="22">
        <f t="shared" si="1"/>
        <v>119.12</v>
      </c>
      <c r="R20" s="23" t="s">
        <v>59</v>
      </c>
      <c r="S20" s="22">
        <f t="shared" si="2"/>
        <v>101.105</v>
      </c>
      <c r="T20" s="22">
        <f t="shared" si="3"/>
        <v>6.2683293264046211</v>
      </c>
      <c r="U20" s="19"/>
      <c r="V20" s="19">
        <f t="shared" si="4"/>
        <v>6.1741971132525698E-2</v>
      </c>
      <c r="W20" s="24">
        <f t="shared" si="7"/>
        <v>2.8833500518889502E-2</v>
      </c>
      <c r="X20" s="20">
        <f t="shared" si="5"/>
        <v>0.28518372502734285</v>
      </c>
      <c r="Y20" s="22"/>
      <c r="Z20" s="19"/>
      <c r="AA20" s="19"/>
      <c r="AB20" s="31"/>
      <c r="AC20" s="19"/>
      <c r="AD20" s="19">
        <f t="shared" si="6"/>
        <v>3.3971085325257076E-2</v>
      </c>
      <c r="AE20" s="19"/>
      <c r="AF20" s="25"/>
    </row>
    <row r="21" spans="2:36" x14ac:dyDescent="0.2">
      <c r="B21" s="18" t="s">
        <v>455</v>
      </c>
      <c r="C21" s="19"/>
      <c r="D21" s="19"/>
      <c r="E21" s="20">
        <v>1.0247271823269035E-2</v>
      </c>
      <c r="F21" s="21">
        <f t="shared" si="0"/>
        <v>4.71361190594786E-2</v>
      </c>
      <c r="G21" s="22" t="s">
        <v>96</v>
      </c>
      <c r="H21" s="22" t="s">
        <v>56</v>
      </c>
      <c r="I21" s="22" t="s">
        <v>57</v>
      </c>
      <c r="J21" s="22" t="s">
        <v>97</v>
      </c>
      <c r="K21" s="22">
        <v>11</v>
      </c>
      <c r="L21" s="22">
        <v>12</v>
      </c>
      <c r="M21" s="22">
        <v>2</v>
      </c>
      <c r="N21" s="22">
        <v>2</v>
      </c>
      <c r="O21" s="22">
        <v>0</v>
      </c>
      <c r="P21" s="22">
        <v>0</v>
      </c>
      <c r="Q21" s="22">
        <f t="shared" si="1"/>
        <v>204.22899999999998</v>
      </c>
      <c r="R21" s="23" t="s">
        <v>59</v>
      </c>
      <c r="S21" s="22">
        <f t="shared" si="2"/>
        <v>186.214</v>
      </c>
      <c r="T21" s="22">
        <f t="shared" si="3"/>
        <v>1.9081854752982201</v>
      </c>
      <c r="U21" s="19"/>
      <c r="V21" s="19">
        <f t="shared" si="4"/>
        <v>1.8795300373751066E-2</v>
      </c>
      <c r="W21" s="24">
        <f t="shared" si="7"/>
        <v>8.777405274541749E-3</v>
      </c>
      <c r="X21" s="20">
        <f t="shared" si="5"/>
        <v>4.71361190594786E-2</v>
      </c>
      <c r="Y21" s="22"/>
      <c r="Z21" s="19"/>
      <c r="AA21" s="19"/>
      <c r="AB21" s="31"/>
      <c r="AC21" s="19"/>
      <c r="AD21" s="19">
        <f t="shared" si="6"/>
        <v>9.6265624593982538E-3</v>
      </c>
      <c r="AE21" s="19"/>
      <c r="AF21" s="25"/>
    </row>
    <row r="22" spans="2:36" x14ac:dyDescent="0.2">
      <c r="B22" s="18" t="s">
        <v>455</v>
      </c>
      <c r="C22" s="19"/>
      <c r="D22" s="19"/>
      <c r="E22" s="20">
        <v>9.3824201193968022E-3</v>
      </c>
      <c r="F22" s="21">
        <f t="shared" si="0"/>
        <v>4.3157913583368797E-2</v>
      </c>
      <c r="G22" s="22" t="s">
        <v>98</v>
      </c>
      <c r="H22" s="22" t="s">
        <v>56</v>
      </c>
      <c r="I22" s="22" t="s">
        <v>57</v>
      </c>
      <c r="J22" s="22" t="s">
        <v>99</v>
      </c>
      <c r="K22" s="22">
        <v>9</v>
      </c>
      <c r="L22" s="22">
        <v>11</v>
      </c>
      <c r="M22" s="22">
        <v>1</v>
      </c>
      <c r="N22" s="22">
        <v>3</v>
      </c>
      <c r="O22" s="22">
        <v>0</v>
      </c>
      <c r="P22" s="22">
        <v>0</v>
      </c>
      <c r="Q22" s="22">
        <f t="shared" si="1"/>
        <v>181.19099999999997</v>
      </c>
      <c r="R22" s="23" t="s">
        <v>59</v>
      </c>
      <c r="S22" s="22">
        <f t="shared" si="2"/>
        <v>163.17599999999999</v>
      </c>
      <c r="T22" s="22">
        <f t="shared" si="3"/>
        <v>1.5309857854026925</v>
      </c>
      <c r="U22" s="19"/>
      <c r="V22" s="19">
        <f t="shared" si="4"/>
        <v>1.5079947980470635E-2</v>
      </c>
      <c r="W22" s="24">
        <f t="shared" si="7"/>
        <v>7.0423357068797867E-3</v>
      </c>
      <c r="X22" s="20">
        <f t="shared" si="5"/>
        <v>4.3157913583368797E-2</v>
      </c>
      <c r="Y22" s="22"/>
      <c r="Z22" s="19"/>
      <c r="AA22" s="19"/>
      <c r="AB22" s="33"/>
      <c r="AC22" s="19"/>
      <c r="AD22" s="19">
        <f t="shared" si="6"/>
        <v>7.8198255200841744E-3</v>
      </c>
      <c r="AE22" s="19"/>
      <c r="AF22" s="25"/>
      <c r="AH22" s="34"/>
    </row>
    <row r="23" spans="2:36" x14ac:dyDescent="0.2">
      <c r="B23" s="18" t="s">
        <v>455</v>
      </c>
      <c r="C23" s="19"/>
      <c r="D23" s="19"/>
      <c r="E23" s="20">
        <v>8.3647835982803481E-2</v>
      </c>
      <c r="F23" s="21">
        <f t="shared" si="0"/>
        <v>0.38476917797768923</v>
      </c>
      <c r="G23" s="22" t="s">
        <v>100</v>
      </c>
      <c r="H23" s="22" t="s">
        <v>56</v>
      </c>
      <c r="I23" s="22" t="s">
        <v>57</v>
      </c>
      <c r="J23" s="22" t="s">
        <v>101</v>
      </c>
      <c r="K23" s="22">
        <v>5</v>
      </c>
      <c r="L23" s="22">
        <v>11</v>
      </c>
      <c r="M23" s="22">
        <v>1</v>
      </c>
      <c r="N23" s="22">
        <v>2</v>
      </c>
      <c r="O23" s="22">
        <v>0</v>
      </c>
      <c r="P23" s="22">
        <v>0</v>
      </c>
      <c r="Q23" s="22">
        <f t="shared" si="1"/>
        <v>117.14800000000001</v>
      </c>
      <c r="R23" s="23" t="s">
        <v>59</v>
      </c>
      <c r="S23" s="22">
        <f t="shared" si="2"/>
        <v>99.13300000000001</v>
      </c>
      <c r="T23" s="22">
        <f t="shared" si="3"/>
        <v>8.2922609244832586</v>
      </c>
      <c r="U23" s="19"/>
      <c r="V23" s="19">
        <f t="shared" si="4"/>
        <v>8.1677351007413843E-2</v>
      </c>
      <c r="W23" s="24">
        <f t="shared" si="7"/>
        <v>3.8143322920462269E-2</v>
      </c>
      <c r="X23" s="20">
        <f t="shared" si="5"/>
        <v>0.38476917797768923</v>
      </c>
      <c r="Y23" s="22"/>
      <c r="Z23" s="35">
        <f>SUM(X4:X23)</f>
        <v>4.599870079804468</v>
      </c>
      <c r="AA23" s="22" t="s">
        <v>54</v>
      </c>
      <c r="AB23" s="36">
        <f>SUM(W4:W23)</f>
        <v>0.46699999999999997</v>
      </c>
      <c r="AC23" s="19"/>
      <c r="AD23" s="19">
        <f t="shared" si="6"/>
        <v>4.5074939661730339E-2</v>
      </c>
      <c r="AE23" s="19">
        <f>SUM(AD4:AD23)</f>
        <v>0.54986665948767754</v>
      </c>
      <c r="AF23" s="37">
        <f>AE23-AD88</f>
        <v>0.46700000000000008</v>
      </c>
    </row>
    <row r="24" spans="2:36" x14ac:dyDescent="0.2">
      <c r="B24" s="38" t="s">
        <v>250</v>
      </c>
      <c r="C24" s="39" t="s">
        <v>102</v>
      </c>
      <c r="D24" s="39">
        <v>0.01</v>
      </c>
      <c r="E24" s="40">
        <f>0.431/2</f>
        <v>0.2155</v>
      </c>
      <c r="F24" s="41">
        <f t="shared" si="0"/>
        <v>7.0103635033202175E-3</v>
      </c>
      <c r="G24" s="39" t="s">
        <v>103</v>
      </c>
      <c r="H24" s="39" t="s">
        <v>56</v>
      </c>
      <c r="I24" s="39" t="s">
        <v>102</v>
      </c>
      <c r="J24" s="39" t="s">
        <v>104</v>
      </c>
      <c r="K24" s="39">
        <v>10</v>
      </c>
      <c r="L24" s="39">
        <v>12</v>
      </c>
      <c r="M24" s="39">
        <v>5</v>
      </c>
      <c r="N24" s="39">
        <v>12</v>
      </c>
      <c r="O24" s="39">
        <v>3</v>
      </c>
      <c r="P24" s="39">
        <v>0</v>
      </c>
      <c r="Q24" s="39">
        <f t="shared" si="1"/>
        <v>487.15099999999995</v>
      </c>
      <c r="R24" s="42" t="s">
        <v>105</v>
      </c>
      <c r="S24" s="43">
        <f>Q24-$Q$86</f>
        <v>312.20199999999994</v>
      </c>
      <c r="T24" s="43">
        <f t="shared" si="3"/>
        <v>67.279530999999992</v>
      </c>
      <c r="U24" s="39">
        <f>SUM(T24:T27)</f>
        <v>307.40203399999996</v>
      </c>
      <c r="V24" s="39">
        <f>T24/$U$24</f>
        <v>0.2188649506463578</v>
      </c>
      <c r="W24" s="44">
        <f>V24*$D$24</f>
        <v>2.1886495064635781E-3</v>
      </c>
      <c r="X24" s="45">
        <f t="shared" si="5"/>
        <v>7.0103635033202175E-3</v>
      </c>
      <c r="Y24" s="43"/>
      <c r="Z24" s="39"/>
      <c r="AA24" s="39"/>
      <c r="AB24" s="46"/>
      <c r="AC24" s="39"/>
      <c r="AD24" s="39">
        <f t="shared" si="6"/>
        <v>3.4151055910059467E-3</v>
      </c>
      <c r="AE24" s="39"/>
      <c r="AF24" s="47"/>
    </row>
    <row r="25" spans="2:36" x14ac:dyDescent="0.2">
      <c r="B25" s="38" t="s">
        <v>250</v>
      </c>
      <c r="C25" s="43" t="s">
        <v>106</v>
      </c>
      <c r="D25" s="39"/>
      <c r="E25" s="40">
        <f>0.569/2</f>
        <v>0.28449999999999998</v>
      </c>
      <c r="F25" s="41">
        <f t="shared" si="0"/>
        <v>9.2549810519471053E-3</v>
      </c>
      <c r="G25" s="39" t="s">
        <v>107</v>
      </c>
      <c r="H25" s="39" t="s">
        <v>56</v>
      </c>
      <c r="I25" s="39" t="s">
        <v>102</v>
      </c>
      <c r="J25" s="39" t="s">
        <v>108</v>
      </c>
      <c r="K25" s="39">
        <v>9</v>
      </c>
      <c r="L25" s="39">
        <v>10</v>
      </c>
      <c r="M25" s="39">
        <v>3</v>
      </c>
      <c r="N25" s="39">
        <v>13</v>
      </c>
      <c r="O25" s="39">
        <v>3</v>
      </c>
      <c r="P25" s="39">
        <v>0</v>
      </c>
      <c r="Q25" s="39">
        <f t="shared" si="1"/>
        <v>461.10900000000004</v>
      </c>
      <c r="R25" s="42" t="s">
        <v>105</v>
      </c>
      <c r="S25" s="43">
        <f>Q25-$Q$86</f>
        <v>286.16000000000003</v>
      </c>
      <c r="T25" s="43">
        <f t="shared" si="3"/>
        <v>81.412520000000001</v>
      </c>
      <c r="U25" s="39"/>
      <c r="V25" s="39">
        <f>T25/$U$24</f>
        <v>0.26484053778251843</v>
      </c>
      <c r="W25" s="44">
        <f>V25*$D$24</f>
        <v>2.6484053778251843E-3</v>
      </c>
      <c r="X25" s="45">
        <f t="shared" si="5"/>
        <v>9.2549810519471053E-3</v>
      </c>
      <c r="Y25" s="43"/>
      <c r="Z25" s="39"/>
      <c r="AA25" s="39"/>
      <c r="AB25" s="46"/>
      <c r="AC25" s="39"/>
      <c r="AD25" s="39">
        <f t="shared" si="6"/>
        <v>4.2675550578822781E-3</v>
      </c>
      <c r="AE25" s="39"/>
      <c r="AF25" s="47"/>
    </row>
    <row r="26" spans="2:36" x14ac:dyDescent="0.2">
      <c r="B26" s="38" t="s">
        <v>250</v>
      </c>
      <c r="C26" s="43" t="s">
        <v>106</v>
      </c>
      <c r="D26" s="39"/>
      <c r="E26" s="40">
        <f>0.569/2</f>
        <v>0.28449999999999998</v>
      </c>
      <c r="F26" s="41">
        <f t="shared" si="0"/>
        <v>9.2549810519471053E-3</v>
      </c>
      <c r="G26" s="39" t="s">
        <v>109</v>
      </c>
      <c r="H26" s="39" t="s">
        <v>56</v>
      </c>
      <c r="I26" s="39" t="s">
        <v>102</v>
      </c>
      <c r="J26" s="39" t="s">
        <v>110</v>
      </c>
      <c r="K26" s="39">
        <v>10</v>
      </c>
      <c r="L26" s="39">
        <v>12</v>
      </c>
      <c r="M26" s="39">
        <v>5</v>
      </c>
      <c r="N26" s="39">
        <v>13</v>
      </c>
      <c r="O26" s="39">
        <v>3</v>
      </c>
      <c r="P26" s="39">
        <v>0</v>
      </c>
      <c r="Q26" s="39">
        <f t="shared" si="1"/>
        <v>503.15</v>
      </c>
      <c r="R26" s="42" t="s">
        <v>105</v>
      </c>
      <c r="S26" s="43">
        <f>Q26-$Q$86</f>
        <v>328.20099999999996</v>
      </c>
      <c r="T26" s="43">
        <f t="shared" si="3"/>
        <v>93.373184499999979</v>
      </c>
      <c r="U26" s="39"/>
      <c r="V26" s="39">
        <f>T26/$U$24</f>
        <v>0.30374940362300917</v>
      </c>
      <c r="W26" s="44">
        <f>V26*$D$24</f>
        <v>3.0374940362300918E-3</v>
      </c>
      <c r="X26" s="45">
        <f t="shared" si="5"/>
        <v>9.2549810519471053E-3</v>
      </c>
      <c r="Y26" s="43"/>
      <c r="Z26" s="43"/>
      <c r="AA26" s="39"/>
      <c r="AB26" s="46"/>
      <c r="AC26" s="39"/>
      <c r="AD26" s="39">
        <f t="shared" si="6"/>
        <v>4.6566437162871861E-3</v>
      </c>
      <c r="AE26" s="39"/>
      <c r="AF26" s="47"/>
    </row>
    <row r="27" spans="2:36" x14ac:dyDescent="0.2">
      <c r="B27" s="38" t="s">
        <v>250</v>
      </c>
      <c r="C27" s="43" t="s">
        <v>106</v>
      </c>
      <c r="D27" s="39"/>
      <c r="E27" s="40">
        <f>0.431/2</f>
        <v>0.2155</v>
      </c>
      <c r="F27" s="41">
        <f t="shared" si="0"/>
        <v>7.0103635033202166E-3</v>
      </c>
      <c r="G27" s="39" t="s">
        <v>111</v>
      </c>
      <c r="H27" s="39" t="s">
        <v>56</v>
      </c>
      <c r="I27" s="39" t="s">
        <v>102</v>
      </c>
      <c r="J27" s="39" t="s">
        <v>112</v>
      </c>
      <c r="K27" s="39">
        <v>10</v>
      </c>
      <c r="L27" s="39">
        <v>13</v>
      </c>
      <c r="M27" s="39">
        <v>2</v>
      </c>
      <c r="N27" s="39">
        <v>14</v>
      </c>
      <c r="O27" s="39">
        <v>3</v>
      </c>
      <c r="P27" s="39">
        <v>0</v>
      </c>
      <c r="Q27" s="39">
        <f t="shared" si="1"/>
        <v>478.13600000000008</v>
      </c>
      <c r="R27" s="42" t="s">
        <v>105</v>
      </c>
      <c r="S27" s="43">
        <f>Q27-$Q$86</f>
        <v>303.18700000000007</v>
      </c>
      <c r="T27" s="43">
        <f t="shared" si="3"/>
        <v>65.336798500000015</v>
      </c>
      <c r="U27" s="39"/>
      <c r="V27" s="39">
        <f>T27/$U$24</f>
        <v>0.21254510794811468</v>
      </c>
      <c r="W27" s="44">
        <f>V27*$D$24</f>
        <v>2.1254510794811469E-3</v>
      </c>
      <c r="X27" s="45">
        <f t="shared" si="5"/>
        <v>7.0103635033202166E-3</v>
      </c>
      <c r="Y27" s="43"/>
      <c r="Z27" s="48">
        <f>SUM(X24:X27)</f>
        <v>3.2530689110534645E-2</v>
      </c>
      <c r="AA27" s="39" t="s">
        <v>102</v>
      </c>
      <c r="AB27" s="49">
        <f>SUM(W24:W27)</f>
        <v>1.0000000000000002E-2</v>
      </c>
      <c r="AC27" s="39"/>
      <c r="AD27" s="39">
        <f t="shared" si="6"/>
        <v>3.351907164023516E-3</v>
      </c>
      <c r="AE27" s="39">
        <f>SUM(AD24:AD27)</f>
        <v>1.5691211529198928E-2</v>
      </c>
      <c r="AF27" s="47">
        <f>AE27-AD86</f>
        <v>1.0000000000000002E-2</v>
      </c>
      <c r="AG27" s="50"/>
    </row>
    <row r="28" spans="2:36" x14ac:dyDescent="0.2">
      <c r="B28" s="51" t="s">
        <v>113</v>
      </c>
      <c r="C28" s="52" t="s">
        <v>114</v>
      </c>
      <c r="D28" s="52">
        <v>2.4E-2</v>
      </c>
      <c r="E28" s="53">
        <v>0.2</v>
      </c>
      <c r="F28" s="54">
        <f t="shared" si="0"/>
        <v>1.4834186829686008E-2</v>
      </c>
      <c r="G28" s="52" t="s">
        <v>115</v>
      </c>
      <c r="H28" s="52" t="s">
        <v>56</v>
      </c>
      <c r="I28" s="52" t="s">
        <v>114</v>
      </c>
      <c r="J28" s="52" t="s">
        <v>116</v>
      </c>
      <c r="K28" s="52">
        <v>9</v>
      </c>
      <c r="L28" s="52">
        <v>12</v>
      </c>
      <c r="M28" s="52">
        <v>3</v>
      </c>
      <c r="N28" s="52">
        <v>14</v>
      </c>
      <c r="O28" s="52">
        <v>3</v>
      </c>
      <c r="P28" s="52">
        <v>0</v>
      </c>
      <c r="Q28" s="52">
        <f t="shared" si="1"/>
        <v>479.12400000000002</v>
      </c>
      <c r="R28" s="55" t="s">
        <v>105</v>
      </c>
      <c r="S28" s="56">
        <f>Q28-$Q$87</f>
        <v>304.17500000000001</v>
      </c>
      <c r="T28" s="56">
        <f t="shared" si="3"/>
        <v>60.835000000000008</v>
      </c>
      <c r="U28" s="52">
        <f>SUM(T28:T31)</f>
        <v>323.57688730158731</v>
      </c>
      <c r="V28" s="52">
        <f>T28/$U$28</f>
        <v>0.18800786578832257</v>
      </c>
      <c r="W28" s="57">
        <f>V28*$D$28</f>
        <v>4.5121887789197415E-3</v>
      </c>
      <c r="X28" s="58">
        <f t="shared" si="5"/>
        <v>1.4834186829686008E-2</v>
      </c>
      <c r="Y28" s="56"/>
      <c r="Z28" s="56"/>
      <c r="AA28" s="52"/>
      <c r="AB28" s="59"/>
      <c r="AC28" s="52"/>
      <c r="AD28" s="52">
        <f t="shared" si="6"/>
        <v>7.1074149305864797E-3</v>
      </c>
      <c r="AE28" s="52"/>
      <c r="AF28" s="60"/>
    </row>
    <row r="29" spans="2:36" x14ac:dyDescent="0.2">
      <c r="B29" s="51" t="s">
        <v>113</v>
      </c>
      <c r="C29" s="52"/>
      <c r="D29" s="61"/>
      <c r="E29" s="53">
        <v>0.32222222222222224</v>
      </c>
      <c r="F29" s="54">
        <f t="shared" si="0"/>
        <v>2.3899523225605238E-2</v>
      </c>
      <c r="G29" s="52" t="s">
        <v>117</v>
      </c>
      <c r="H29" s="52" t="s">
        <v>56</v>
      </c>
      <c r="I29" s="52" t="s">
        <v>114</v>
      </c>
      <c r="J29" s="52" t="s">
        <v>118</v>
      </c>
      <c r="K29" s="52">
        <v>10</v>
      </c>
      <c r="L29" s="52">
        <v>12</v>
      </c>
      <c r="M29" s="52">
        <v>5</v>
      </c>
      <c r="N29" s="52">
        <v>14</v>
      </c>
      <c r="O29" s="52">
        <v>3</v>
      </c>
      <c r="P29" s="52">
        <v>0</v>
      </c>
      <c r="Q29" s="52">
        <f t="shared" si="1"/>
        <v>519.149</v>
      </c>
      <c r="R29" s="55" t="s">
        <v>105</v>
      </c>
      <c r="S29" s="56">
        <f>Q29-$Q$87</f>
        <v>344.2</v>
      </c>
      <c r="T29" s="56">
        <f t="shared" si="3"/>
        <v>110.9088888888889</v>
      </c>
      <c r="U29" s="52"/>
      <c r="V29" s="52">
        <f>T29/$U$28</f>
        <v>0.34275899559388845</v>
      </c>
      <c r="W29" s="57">
        <f>V29*$D$28</f>
        <v>8.2262158942533227E-3</v>
      </c>
      <c r="X29" s="58">
        <f t="shared" si="5"/>
        <v>2.3899523225605238E-2</v>
      </c>
      <c r="Y29" s="56"/>
      <c r="Z29" s="56"/>
      <c r="AA29" s="52"/>
      <c r="AB29" s="59"/>
      <c r="AC29" s="52"/>
      <c r="AD29" s="52">
        <f t="shared" si="6"/>
        <v>1.2407413583049734E-2</v>
      </c>
      <c r="AE29" s="52"/>
      <c r="AF29" s="60"/>
    </row>
    <row r="30" spans="2:36" x14ac:dyDescent="0.2">
      <c r="B30" s="51" t="s">
        <v>113</v>
      </c>
      <c r="C30" s="52"/>
      <c r="D30" s="52"/>
      <c r="E30" s="53">
        <v>0.21587301587301588</v>
      </c>
      <c r="F30" s="54">
        <f t="shared" si="0"/>
        <v>1.6011503244740457E-2</v>
      </c>
      <c r="G30" s="52" t="s">
        <v>119</v>
      </c>
      <c r="H30" s="52" t="s">
        <v>56</v>
      </c>
      <c r="I30" s="52" t="s">
        <v>114</v>
      </c>
      <c r="J30" s="52" t="s">
        <v>120</v>
      </c>
      <c r="K30" s="52">
        <v>9</v>
      </c>
      <c r="L30" s="52">
        <v>11</v>
      </c>
      <c r="M30" s="52">
        <v>2</v>
      </c>
      <c r="N30" s="52">
        <v>15</v>
      </c>
      <c r="O30" s="52">
        <v>3</v>
      </c>
      <c r="P30" s="52">
        <v>0</v>
      </c>
      <c r="Q30" s="52">
        <f t="shared" si="1"/>
        <v>480.10800000000006</v>
      </c>
      <c r="R30" s="55" t="s">
        <v>105</v>
      </c>
      <c r="S30" s="56">
        <f>Q30-$Q$87</f>
        <v>305.15900000000005</v>
      </c>
      <c r="T30" s="56">
        <f t="shared" si="3"/>
        <v>65.875593650793661</v>
      </c>
      <c r="U30" s="52"/>
      <c r="V30" s="52">
        <f>T30/$U$28</f>
        <v>0.20358559661090636</v>
      </c>
      <c r="W30" s="57">
        <f>V30*$D$28</f>
        <v>4.8860543186617532E-3</v>
      </c>
      <c r="X30" s="58">
        <f t="shared" si="5"/>
        <v>1.6011503244740457E-2</v>
      </c>
      <c r="Y30" s="56"/>
      <c r="Z30" s="56"/>
      <c r="AA30" s="52"/>
      <c r="AB30" s="59"/>
      <c r="AC30" s="52"/>
      <c r="AD30" s="52">
        <f t="shared" si="6"/>
        <v>7.6872507998258528E-3</v>
      </c>
      <c r="AE30" s="52"/>
      <c r="AF30" s="60"/>
    </row>
    <row r="31" spans="2:36" x14ac:dyDescent="0.2">
      <c r="B31" s="51" t="s">
        <v>113</v>
      </c>
      <c r="C31" s="52"/>
      <c r="D31" s="52"/>
      <c r="E31" s="53">
        <v>0.26190476190476192</v>
      </c>
      <c r="F31" s="54">
        <f t="shared" si="0"/>
        <v>1.9425720848398345E-2</v>
      </c>
      <c r="G31" s="52" t="s">
        <v>121</v>
      </c>
      <c r="H31" s="52" t="s">
        <v>56</v>
      </c>
      <c r="I31" s="52" t="s">
        <v>114</v>
      </c>
      <c r="J31" s="52" t="s">
        <v>110</v>
      </c>
      <c r="K31" s="52">
        <v>10</v>
      </c>
      <c r="L31" s="52">
        <v>12</v>
      </c>
      <c r="M31" s="52">
        <v>5</v>
      </c>
      <c r="N31" s="52">
        <v>13</v>
      </c>
      <c r="O31" s="52">
        <v>3</v>
      </c>
      <c r="P31" s="52">
        <v>0</v>
      </c>
      <c r="Q31" s="52">
        <f t="shared" si="1"/>
        <v>503.15</v>
      </c>
      <c r="R31" s="55" t="s">
        <v>105</v>
      </c>
      <c r="S31" s="56">
        <f>Q31-$Q$87</f>
        <v>328.20099999999996</v>
      </c>
      <c r="T31" s="56">
        <f t="shared" si="3"/>
        <v>85.957404761904755</v>
      </c>
      <c r="U31" s="52"/>
      <c r="V31" s="52">
        <f>T31/$U$28</f>
        <v>0.26564754200688268</v>
      </c>
      <c r="W31" s="57">
        <f>V31*$D$28</f>
        <v>6.375541008165184E-3</v>
      </c>
      <c r="X31" s="58">
        <f t="shared" si="5"/>
        <v>1.9425720848398345E-2</v>
      </c>
      <c r="Y31" s="56"/>
      <c r="Z31" s="62">
        <f>SUM(X28:X31)</f>
        <v>7.4170934148430054E-2</v>
      </c>
      <c r="AA31" s="52" t="s">
        <v>114</v>
      </c>
      <c r="AB31" s="63">
        <f>SUM(W28:W31)</f>
        <v>2.4E-2</v>
      </c>
      <c r="AC31" s="52"/>
      <c r="AD31" s="52">
        <f t="shared" si="6"/>
        <v>9.774051444871628E-3</v>
      </c>
      <c r="AE31" s="52">
        <f>SUM(AD28:AD31)</f>
        <v>3.6976130758333697E-2</v>
      </c>
      <c r="AF31" s="60">
        <f>AE31-AD87</f>
        <v>2.4000000000000007E-2</v>
      </c>
      <c r="AG31" s="50"/>
    </row>
    <row r="32" spans="2:36" x14ac:dyDescent="0.2">
      <c r="B32" s="64" t="s">
        <v>122</v>
      </c>
      <c r="C32" s="65" t="s">
        <v>456</v>
      </c>
      <c r="D32" s="65">
        <f>0.269-D33-D34</f>
        <v>0.21000000000000002</v>
      </c>
      <c r="E32" s="65">
        <v>1</v>
      </c>
      <c r="F32" s="66">
        <f>X32</f>
        <v>1.2951690195570522</v>
      </c>
      <c r="G32" s="65" t="s">
        <v>123</v>
      </c>
      <c r="H32" s="65" t="s">
        <v>56</v>
      </c>
      <c r="I32" s="65" t="s">
        <v>124</v>
      </c>
      <c r="J32" s="65" t="s">
        <v>125</v>
      </c>
      <c r="K32" s="65">
        <v>6</v>
      </c>
      <c r="L32" s="65">
        <v>10</v>
      </c>
      <c r="M32" s="65">
        <v>0</v>
      </c>
      <c r="N32" s="65">
        <v>5</v>
      </c>
      <c r="O32" s="65">
        <v>0</v>
      </c>
      <c r="P32" s="65">
        <v>0</v>
      </c>
      <c r="Q32" s="65">
        <f>(K32*12.011)+(L32*1.008)+(N32*15.999)+(14.007*M32)+(O32*30.974)+(P32*32.066)</f>
        <v>162.14100000000002</v>
      </c>
      <c r="R32" s="67" t="s">
        <v>126</v>
      </c>
      <c r="S32" s="65">
        <f t="shared" ref="S32:S40" si="8">Q32</f>
        <v>162.14100000000002</v>
      </c>
      <c r="T32" s="65">
        <f>E32*S32</f>
        <v>162.14100000000002</v>
      </c>
      <c r="U32" s="65">
        <f>T32</f>
        <v>162.14100000000002</v>
      </c>
      <c r="V32" s="65">
        <f>T32/$U$32</f>
        <v>1</v>
      </c>
      <c r="W32" s="68">
        <f>V32*$D$32</f>
        <v>0.21000000000000002</v>
      </c>
      <c r="X32" s="69">
        <f>W32/S32*1000</f>
        <v>1.2951690195570522</v>
      </c>
      <c r="Y32" s="70"/>
      <c r="Z32" s="70">
        <f>X32</f>
        <v>1.2951690195570522</v>
      </c>
      <c r="AA32" s="70" t="s">
        <v>123</v>
      </c>
      <c r="AB32" s="71">
        <f>SUM(W32)</f>
        <v>0.21000000000000002</v>
      </c>
      <c r="AC32" s="65"/>
      <c r="AD32" s="65">
        <f>(F32*Q32)/1000</f>
        <v>0.21000000000000002</v>
      </c>
      <c r="AE32" s="65"/>
      <c r="AF32" s="72">
        <f>AD32</f>
        <v>0.21000000000000002</v>
      </c>
      <c r="AG32" s="50"/>
    </row>
    <row r="33" spans="1:32" x14ac:dyDescent="0.2">
      <c r="B33" s="73" t="s">
        <v>122</v>
      </c>
      <c r="C33" s="74" t="s">
        <v>127</v>
      </c>
      <c r="D33" s="75">
        <v>2.5000000000000001E-2</v>
      </c>
      <c r="E33" s="76">
        <v>1</v>
      </c>
      <c r="F33" s="77">
        <f t="shared" si="0"/>
        <v>1.3019009315882306E-2</v>
      </c>
      <c r="G33" s="74" t="s">
        <v>127</v>
      </c>
      <c r="H33" s="74" t="s">
        <v>56</v>
      </c>
      <c r="I33" s="74" t="s">
        <v>127</v>
      </c>
      <c r="J33" s="74" t="s">
        <v>128</v>
      </c>
      <c r="K33" s="76">
        <v>95</v>
      </c>
      <c r="L33" s="76">
        <v>156</v>
      </c>
      <c r="M33" s="76">
        <v>8</v>
      </c>
      <c r="N33" s="76">
        <v>28</v>
      </c>
      <c r="O33" s="76">
        <v>2</v>
      </c>
      <c r="P33" s="76">
        <v>0</v>
      </c>
      <c r="Q33" s="76">
        <f t="shared" si="1"/>
        <v>1920.269</v>
      </c>
      <c r="R33" s="78" t="s">
        <v>126</v>
      </c>
      <c r="S33" s="76">
        <f t="shared" si="8"/>
        <v>1920.269</v>
      </c>
      <c r="T33" s="76">
        <f t="shared" si="3"/>
        <v>1920.269</v>
      </c>
      <c r="U33" s="76">
        <f>SUM(T33:T33)</f>
        <v>1920.269</v>
      </c>
      <c r="V33" s="76">
        <f>T33/$U$33</f>
        <v>1</v>
      </c>
      <c r="W33" s="79">
        <f>V33*$D$33</f>
        <v>2.5000000000000001E-2</v>
      </c>
      <c r="X33" s="80">
        <f t="shared" si="5"/>
        <v>1.3019009315882306E-2</v>
      </c>
      <c r="Y33" s="74"/>
      <c r="Z33" s="81">
        <f>SUM(X33:X33)</f>
        <v>1.3019009315882306E-2</v>
      </c>
      <c r="AA33" s="74" t="s">
        <v>127</v>
      </c>
      <c r="AB33" s="82">
        <f>SUM(W33:W33)</f>
        <v>2.5000000000000001E-2</v>
      </c>
      <c r="AC33" s="76"/>
      <c r="AD33" s="76">
        <f t="shared" si="6"/>
        <v>2.5000000000000001E-2</v>
      </c>
      <c r="AE33" s="76"/>
      <c r="AF33" s="83">
        <f>SUM(AD33:AD33)</f>
        <v>2.5000000000000001E-2</v>
      </c>
    </row>
    <row r="34" spans="1:32" x14ac:dyDescent="0.2">
      <c r="B34" s="84" t="s">
        <v>129</v>
      </c>
      <c r="C34" s="85" t="s">
        <v>130</v>
      </c>
      <c r="D34" s="85">
        <v>3.4000000000000002E-2</v>
      </c>
      <c r="E34" s="85">
        <v>1</v>
      </c>
      <c r="F34" s="86">
        <f t="shared" si="0"/>
        <v>8.151190193638717E-3</v>
      </c>
      <c r="G34" s="85" t="s">
        <v>131</v>
      </c>
      <c r="H34" s="87" t="s">
        <v>56</v>
      </c>
      <c r="I34" s="85" t="s">
        <v>130</v>
      </c>
      <c r="J34" s="85" t="s">
        <v>132</v>
      </c>
      <c r="K34" s="85">
        <v>176</v>
      </c>
      <c r="L34" s="85">
        <v>303</v>
      </c>
      <c r="M34" s="85">
        <v>2</v>
      </c>
      <c r="N34" s="85">
        <v>100</v>
      </c>
      <c r="O34" s="85">
        <v>4</v>
      </c>
      <c r="P34" s="85">
        <v>0</v>
      </c>
      <c r="Q34" s="85">
        <f>(K34*12.011)+(L34*1.008)+(N34*15.999)+(14.007*M34)+(O34*30.974)+(P34*32.066)</f>
        <v>4171.17</v>
      </c>
      <c r="R34" s="88" t="s">
        <v>126</v>
      </c>
      <c r="S34" s="88">
        <f t="shared" si="8"/>
        <v>4171.17</v>
      </c>
      <c r="T34" s="88">
        <f t="shared" si="3"/>
        <v>4171.17</v>
      </c>
      <c r="U34" s="88">
        <f>SUM(T34)</f>
        <v>4171.17</v>
      </c>
      <c r="V34" s="88">
        <f>T34/$U$34</f>
        <v>1</v>
      </c>
      <c r="W34" s="89">
        <f>V34*$D$34</f>
        <v>3.4000000000000002E-2</v>
      </c>
      <c r="X34" s="88">
        <f>W34/S34*1000</f>
        <v>8.151190193638717E-3</v>
      </c>
      <c r="Y34" s="88"/>
      <c r="Z34" s="90">
        <f>SUM(X34)</f>
        <v>8.151190193638717E-3</v>
      </c>
      <c r="AA34" s="88" t="s">
        <v>130</v>
      </c>
      <c r="AB34" s="90">
        <f>SUM(W34)</f>
        <v>3.4000000000000002E-2</v>
      </c>
      <c r="AC34" s="85"/>
      <c r="AD34" s="85">
        <f t="shared" si="6"/>
        <v>3.4000000000000009E-2</v>
      </c>
      <c r="AE34" s="85"/>
      <c r="AF34" s="91">
        <f>AD34</f>
        <v>3.4000000000000009E-2</v>
      </c>
    </row>
    <row r="35" spans="1:32" x14ac:dyDescent="0.2">
      <c r="B35" s="92" t="s">
        <v>133</v>
      </c>
      <c r="C35" s="93" t="s">
        <v>134</v>
      </c>
      <c r="D35" s="94">
        <v>0.16300000000000001</v>
      </c>
      <c r="E35" s="95">
        <v>0.42334569244260378</v>
      </c>
      <c r="F35" s="96">
        <f t="shared" si="0"/>
        <v>8.9581762063965634E-2</v>
      </c>
      <c r="G35" s="94" t="s">
        <v>135</v>
      </c>
      <c r="H35" s="93" t="s">
        <v>56</v>
      </c>
      <c r="I35" s="94" t="s">
        <v>136</v>
      </c>
      <c r="J35" s="94" t="s">
        <v>137</v>
      </c>
      <c r="K35" s="94">
        <v>37</v>
      </c>
      <c r="L35" s="94">
        <v>74</v>
      </c>
      <c r="M35" s="94">
        <v>1</v>
      </c>
      <c r="N35" s="94">
        <v>8</v>
      </c>
      <c r="O35" s="94">
        <v>1</v>
      </c>
      <c r="P35" s="94">
        <v>0</v>
      </c>
      <c r="Q35" s="94">
        <f t="shared" ref="Q35:Q38" si="9">(K35*12.011)+(L35*1.008)+(N35*15.999)+(14.007*M35)+(O35*30.974)+(P35*32.066)</f>
        <v>691.97199999999998</v>
      </c>
      <c r="R35" s="97" t="s">
        <v>126</v>
      </c>
      <c r="S35" s="97">
        <f t="shared" si="8"/>
        <v>691.97199999999998</v>
      </c>
      <c r="T35" s="97">
        <f t="shared" si="3"/>
        <v>292.94336549089343</v>
      </c>
      <c r="U35" s="97">
        <f>SUM(T35:T40)</f>
        <v>770.3057662437061</v>
      </c>
      <c r="V35" s="97">
        <f t="shared" ref="V35:V40" si="10">T35/$U$35</f>
        <v>0.3802949144719413</v>
      </c>
      <c r="W35" s="98">
        <f t="shared" ref="W35:W40" si="11">V35*$D$35</f>
        <v>6.1988071058926432E-2</v>
      </c>
      <c r="X35" s="99">
        <f t="shared" ref="X35:X40" si="12">W35/S35*1000</f>
        <v>8.9581762063965634E-2</v>
      </c>
      <c r="Y35" s="97"/>
      <c r="Z35" s="97"/>
      <c r="AA35" s="97"/>
      <c r="AB35" s="97"/>
      <c r="AC35" s="94"/>
      <c r="AD35" s="94">
        <f t="shared" si="6"/>
        <v>6.1988071058926425E-2</v>
      </c>
      <c r="AE35" s="94"/>
      <c r="AF35" s="100"/>
    </row>
    <row r="36" spans="1:32" x14ac:dyDescent="0.2">
      <c r="B36" s="92" t="s">
        <v>133</v>
      </c>
      <c r="C36" s="93" t="s">
        <v>106</v>
      </c>
      <c r="D36" s="101"/>
      <c r="E36" s="95">
        <v>0.1016005322430558</v>
      </c>
      <c r="F36" s="96">
        <f t="shared" si="0"/>
        <v>2.1499107862550566E-2</v>
      </c>
      <c r="G36" s="94" t="s">
        <v>138</v>
      </c>
      <c r="H36" s="93" t="s">
        <v>56</v>
      </c>
      <c r="I36" s="94" t="s">
        <v>136</v>
      </c>
      <c r="J36" s="94" t="s">
        <v>139</v>
      </c>
      <c r="K36" s="94">
        <v>37</v>
      </c>
      <c r="L36" s="94">
        <v>70</v>
      </c>
      <c r="M36" s="94">
        <v>1</v>
      </c>
      <c r="N36" s="94">
        <v>8</v>
      </c>
      <c r="O36" s="94">
        <v>1</v>
      </c>
      <c r="P36" s="94">
        <v>0</v>
      </c>
      <c r="Q36" s="94">
        <f t="shared" si="9"/>
        <v>687.93999999999994</v>
      </c>
      <c r="R36" s="97" t="s">
        <v>126</v>
      </c>
      <c r="S36" s="97">
        <f t="shared" si="8"/>
        <v>687.93999999999994</v>
      </c>
      <c r="T36" s="97">
        <f t="shared" si="3"/>
        <v>69.895070151287811</v>
      </c>
      <c r="U36" s="97"/>
      <c r="V36" s="97">
        <f t="shared" si="10"/>
        <v>9.0736786889343765E-2</v>
      </c>
      <c r="W36" s="98">
        <f t="shared" si="11"/>
        <v>1.4790096262963034E-2</v>
      </c>
      <c r="X36" s="99">
        <f t="shared" si="12"/>
        <v>2.1499107862550566E-2</v>
      </c>
      <c r="Y36" s="97"/>
      <c r="Z36" s="97"/>
      <c r="AA36" s="97"/>
      <c r="AB36" s="97"/>
      <c r="AC36" s="94"/>
      <c r="AD36" s="94">
        <f t="shared" si="6"/>
        <v>1.4790096262963034E-2</v>
      </c>
      <c r="AE36" s="94"/>
      <c r="AF36" s="100"/>
    </row>
    <row r="37" spans="1:32" x14ac:dyDescent="0.2">
      <c r="B37" s="92" t="s">
        <v>133</v>
      </c>
      <c r="C37" s="93" t="s">
        <v>106</v>
      </c>
      <c r="D37" s="94"/>
      <c r="E37" s="95">
        <v>2.8222677383572207E-2</v>
      </c>
      <c r="F37" s="96">
        <f t="shared" si="0"/>
        <v>5.9720394356581347E-3</v>
      </c>
      <c r="G37" s="94" t="s">
        <v>140</v>
      </c>
      <c r="H37" s="93" t="s">
        <v>56</v>
      </c>
      <c r="I37" s="94" t="s">
        <v>136</v>
      </c>
      <c r="J37" s="94" t="s">
        <v>141</v>
      </c>
      <c r="K37" s="94">
        <v>38</v>
      </c>
      <c r="L37" s="94">
        <v>74</v>
      </c>
      <c r="M37" s="94">
        <v>0</v>
      </c>
      <c r="N37" s="94">
        <v>10</v>
      </c>
      <c r="O37" s="94">
        <v>1</v>
      </c>
      <c r="P37" s="94">
        <v>0</v>
      </c>
      <c r="Q37" s="94">
        <f t="shared" si="9"/>
        <v>721.97400000000005</v>
      </c>
      <c r="R37" s="97" t="s">
        <v>126</v>
      </c>
      <c r="S37" s="97">
        <f t="shared" si="8"/>
        <v>721.97400000000005</v>
      </c>
      <c r="T37" s="97">
        <f t="shared" si="3"/>
        <v>20.376039281327163</v>
      </c>
      <c r="U37" s="97"/>
      <c r="V37" s="97">
        <f t="shared" si="10"/>
        <v>2.6451884659630963E-2</v>
      </c>
      <c r="W37" s="98">
        <f t="shared" si="11"/>
        <v>4.3116571995198468E-3</v>
      </c>
      <c r="X37" s="99">
        <f t="shared" si="12"/>
        <v>5.9720394356581347E-3</v>
      </c>
      <c r="Y37" s="97"/>
      <c r="Z37" s="97"/>
      <c r="AA37" s="97"/>
      <c r="AB37" s="97"/>
      <c r="AC37" s="94"/>
      <c r="AD37" s="94">
        <f t="shared" si="6"/>
        <v>4.3116571995198459E-3</v>
      </c>
      <c r="AE37" s="94"/>
      <c r="AF37" s="100"/>
    </row>
    <row r="38" spans="1:32" x14ac:dyDescent="0.2">
      <c r="B38" s="92" t="s">
        <v>133</v>
      </c>
      <c r="C38" s="93" t="s">
        <v>106</v>
      </c>
      <c r="D38" s="94"/>
      <c r="E38" s="95">
        <v>0.34196430755739621</v>
      </c>
      <c r="F38" s="96">
        <f t="shared" si="0"/>
        <v>7.2361112397827665E-2</v>
      </c>
      <c r="G38" s="94" t="s">
        <v>142</v>
      </c>
      <c r="H38" s="93" t="s">
        <v>56</v>
      </c>
      <c r="I38" s="94" t="s">
        <v>136</v>
      </c>
      <c r="J38" s="94" t="s">
        <v>143</v>
      </c>
      <c r="K38" s="94">
        <v>38</v>
      </c>
      <c r="L38" s="94">
        <v>70</v>
      </c>
      <c r="M38" s="94">
        <v>0</v>
      </c>
      <c r="N38" s="94">
        <v>10</v>
      </c>
      <c r="O38" s="94">
        <v>1</v>
      </c>
      <c r="P38" s="94">
        <v>0</v>
      </c>
      <c r="Q38" s="94">
        <f t="shared" si="9"/>
        <v>717.94200000000001</v>
      </c>
      <c r="R38" s="97" t="s">
        <v>126</v>
      </c>
      <c r="S38" s="97">
        <f t="shared" si="8"/>
        <v>717.94200000000001</v>
      </c>
      <c r="T38" s="97">
        <f t="shared" si="3"/>
        <v>245.51053889637214</v>
      </c>
      <c r="U38" s="97"/>
      <c r="V38" s="97">
        <f t="shared" si="10"/>
        <v>0.31871829298847354</v>
      </c>
      <c r="W38" s="98">
        <f t="shared" si="11"/>
        <v>5.1951081757121188E-2</v>
      </c>
      <c r="X38" s="99">
        <f t="shared" si="12"/>
        <v>7.2361112397827665E-2</v>
      </c>
      <c r="Y38" s="97"/>
      <c r="Z38" s="97"/>
      <c r="AA38" s="97"/>
      <c r="AB38" s="97"/>
      <c r="AC38" s="94"/>
      <c r="AD38" s="94">
        <f t="shared" si="6"/>
        <v>5.1951081757121188E-2</v>
      </c>
      <c r="AE38" s="94"/>
      <c r="AF38" s="100"/>
    </row>
    <row r="39" spans="1:32" x14ac:dyDescent="0.2">
      <c r="B39" s="92" t="s">
        <v>133</v>
      </c>
      <c r="C39" s="93" t="s">
        <v>106</v>
      </c>
      <c r="D39" s="94"/>
      <c r="E39" s="95">
        <v>8.2069467756944195E-2</v>
      </c>
      <c r="F39" s="96">
        <f t="shared" si="0"/>
        <v>1.7366250949430961E-2</v>
      </c>
      <c r="G39" s="94" t="s">
        <v>144</v>
      </c>
      <c r="H39" s="93" t="s">
        <v>56</v>
      </c>
      <c r="I39" s="94" t="s">
        <v>136</v>
      </c>
      <c r="J39" s="94" t="s">
        <v>145</v>
      </c>
      <c r="K39" s="94">
        <v>73</v>
      </c>
      <c r="L39" s="94">
        <v>140</v>
      </c>
      <c r="M39" s="94">
        <v>0</v>
      </c>
      <c r="N39" s="94">
        <v>17</v>
      </c>
      <c r="O39" s="94">
        <v>2</v>
      </c>
      <c r="P39" s="94">
        <v>0</v>
      </c>
      <c r="Q39" s="94">
        <f>(K39*12.011)+(L39*1.008)+(N39*15.999)+(14.007*M39)+(O39*30.974)+(P39*32.066)</f>
        <v>1351.854</v>
      </c>
      <c r="R39" s="97" t="s">
        <v>126</v>
      </c>
      <c r="S39" s="97">
        <f t="shared" si="8"/>
        <v>1351.854</v>
      </c>
      <c r="T39" s="97">
        <f t="shared" si="3"/>
        <v>110.94593826509605</v>
      </c>
      <c r="U39" s="97"/>
      <c r="V39" s="97">
        <f t="shared" si="10"/>
        <v>0.14402844055823338</v>
      </c>
      <c r="W39" s="98">
        <f t="shared" si="11"/>
        <v>2.3476635810992044E-2</v>
      </c>
      <c r="X39" s="99">
        <f t="shared" si="12"/>
        <v>1.7366250949430961E-2</v>
      </c>
      <c r="Y39" s="97"/>
      <c r="Z39" s="97"/>
      <c r="AA39" s="97"/>
      <c r="AB39" s="97"/>
      <c r="AC39" s="94"/>
      <c r="AD39" s="94">
        <f t="shared" si="6"/>
        <v>2.3476635810992044E-2</v>
      </c>
      <c r="AE39" s="94"/>
      <c r="AF39" s="100"/>
    </row>
    <row r="40" spans="1:32" x14ac:dyDescent="0.2">
      <c r="B40" s="92" t="s">
        <v>133</v>
      </c>
      <c r="C40" s="93" t="s">
        <v>106</v>
      </c>
      <c r="D40" s="94"/>
      <c r="E40" s="95">
        <v>2.2797322616427796E-2</v>
      </c>
      <c r="F40" s="96">
        <f t="shared" si="0"/>
        <v>4.824011125605529E-3</v>
      </c>
      <c r="G40" s="94" t="s">
        <v>146</v>
      </c>
      <c r="H40" s="93" t="s">
        <v>56</v>
      </c>
      <c r="I40" s="94" t="s">
        <v>136</v>
      </c>
      <c r="J40" s="94" t="s">
        <v>147</v>
      </c>
      <c r="K40" s="94">
        <v>73</v>
      </c>
      <c r="L40" s="94">
        <v>132</v>
      </c>
      <c r="M40" s="94">
        <v>0</v>
      </c>
      <c r="N40" s="94">
        <v>17</v>
      </c>
      <c r="O40" s="94">
        <v>2</v>
      </c>
      <c r="P40" s="94">
        <v>0</v>
      </c>
      <c r="Q40" s="94">
        <f>(K40*12.011)+(L40*1.008)+(N40*15.999)+(14.007*M40)+(O40*30.974)+(P40*32.066)</f>
        <v>1343.7900000000002</v>
      </c>
      <c r="R40" s="97" t="s">
        <v>126</v>
      </c>
      <c r="S40" s="97">
        <f t="shared" si="8"/>
        <v>1343.7900000000002</v>
      </c>
      <c r="T40" s="97">
        <f t="shared" si="3"/>
        <v>30.634814158729512</v>
      </c>
      <c r="U40" s="97"/>
      <c r="V40" s="97">
        <f t="shared" si="10"/>
        <v>3.9769680432377025E-2</v>
      </c>
      <c r="W40" s="98">
        <f t="shared" si="11"/>
        <v>6.4824579104774552E-3</v>
      </c>
      <c r="X40" s="99">
        <f t="shared" si="12"/>
        <v>4.824011125605529E-3</v>
      </c>
      <c r="Y40" s="97"/>
      <c r="Z40" s="97"/>
      <c r="AA40" s="97"/>
      <c r="AB40" s="97"/>
      <c r="AC40" s="94"/>
      <c r="AD40" s="94">
        <f t="shared" si="6"/>
        <v>6.4824579104774543E-3</v>
      </c>
      <c r="AE40" s="94"/>
      <c r="AF40" s="100"/>
    </row>
    <row r="41" spans="1:32" x14ac:dyDescent="0.2">
      <c r="B41" s="102" t="s">
        <v>148</v>
      </c>
      <c r="C41" s="70" t="s">
        <v>149</v>
      </c>
      <c r="D41" s="65">
        <v>7.9056000000000005E-3</v>
      </c>
      <c r="E41" s="103">
        <f>VLOOKUP(G41,[1]ion!F$1:G$65536,2,0)</f>
        <v>0.75250836120401343</v>
      </c>
      <c r="F41" s="66">
        <f t="shared" si="0"/>
        <v>0.1488742695294345</v>
      </c>
      <c r="G41" s="65" t="s">
        <v>150</v>
      </c>
      <c r="H41" s="65" t="s">
        <v>56</v>
      </c>
      <c r="I41" s="65" t="s">
        <v>151</v>
      </c>
      <c r="J41" s="65" t="s">
        <v>152</v>
      </c>
      <c r="K41" s="65"/>
      <c r="L41" s="65"/>
      <c r="M41" s="65"/>
      <c r="N41" s="65"/>
      <c r="O41" s="65"/>
      <c r="P41" s="65"/>
      <c r="Q41" s="65">
        <v>38.963700000000003</v>
      </c>
      <c r="R41" s="67" t="s">
        <v>126</v>
      </c>
      <c r="S41" s="67">
        <f>Q41</f>
        <v>38.963700000000003</v>
      </c>
      <c r="T41" s="67">
        <f t="shared" si="3"/>
        <v>29.320510033444819</v>
      </c>
      <c r="U41" s="67">
        <f>SUM(T41:T50)</f>
        <v>39.960095986622079</v>
      </c>
      <c r="V41" s="67">
        <f>T41/$U$41</f>
        <v>0.73374473482898539</v>
      </c>
      <c r="W41" s="68">
        <f>V41*$D$41</f>
        <v>5.8006923756640273E-3</v>
      </c>
      <c r="X41" s="69">
        <f>W41/S41*1000</f>
        <v>0.1488742695294345</v>
      </c>
      <c r="Y41" s="67"/>
      <c r="Z41" s="104"/>
      <c r="AA41" s="65"/>
      <c r="AB41" s="65"/>
      <c r="AC41" s="65"/>
      <c r="AD41" s="65">
        <f t="shared" si="6"/>
        <v>5.8006923756640273E-3</v>
      </c>
      <c r="AE41" s="65"/>
      <c r="AF41" s="72"/>
    </row>
    <row r="42" spans="1:32" x14ac:dyDescent="0.2">
      <c r="B42" s="102" t="s">
        <v>148</v>
      </c>
      <c r="C42" s="70" t="s">
        <v>106</v>
      </c>
      <c r="D42" s="65"/>
      <c r="E42" s="103">
        <f>VLOOKUP(G42,[1]ion!F$1:G$65536,2,0)</f>
        <v>5.016722408026756E-2</v>
      </c>
      <c r="F42" s="66">
        <f t="shared" si="0"/>
        <v>9.9249513019622985E-3</v>
      </c>
      <c r="G42" s="65" t="s">
        <v>153</v>
      </c>
      <c r="H42" s="65" t="s">
        <v>56</v>
      </c>
      <c r="I42" s="65" t="s">
        <v>151</v>
      </c>
      <c r="J42" s="65" t="s">
        <v>154</v>
      </c>
      <c r="K42" s="65">
        <v>0</v>
      </c>
      <c r="L42" s="65">
        <v>4</v>
      </c>
      <c r="M42" s="65">
        <v>1</v>
      </c>
      <c r="N42" s="65">
        <v>0</v>
      </c>
      <c r="O42" s="65">
        <v>0</v>
      </c>
      <c r="P42" s="65">
        <v>0</v>
      </c>
      <c r="Q42" s="65">
        <f>(K42*12.011)+(L42*1.008)+(N42*15.999)+(14.007*M42)+(O42*30.974)+(P42*32.066)</f>
        <v>18.039000000000001</v>
      </c>
      <c r="R42" s="67" t="s">
        <v>126</v>
      </c>
      <c r="S42" s="67">
        <f t="shared" ref="S42:S50" si="13">Q42</f>
        <v>18.039000000000001</v>
      </c>
      <c r="T42" s="67">
        <f t="shared" si="3"/>
        <v>0.90496655518394653</v>
      </c>
      <c r="U42" s="67"/>
      <c r="V42" s="67">
        <f t="shared" ref="V42:V50" si="14">T42/$U$41</f>
        <v>2.2646756291248977E-2</v>
      </c>
      <c r="W42" s="68">
        <f t="shared" ref="W42:W50" si="15">V42*$D$41</f>
        <v>1.7903619653609793E-4</v>
      </c>
      <c r="X42" s="69">
        <f t="shared" ref="X42:X50" si="16">W42/S42*1000</f>
        <v>9.9249513019622985E-3</v>
      </c>
      <c r="Y42" s="67"/>
      <c r="Z42" s="104"/>
      <c r="AA42" s="67"/>
      <c r="AB42" s="104"/>
      <c r="AC42" s="65"/>
      <c r="AD42" s="65">
        <f t="shared" si="6"/>
        <v>1.7903619653609793E-4</v>
      </c>
      <c r="AE42" s="65"/>
      <c r="AF42" s="72"/>
    </row>
    <row r="43" spans="1:32" x14ac:dyDescent="0.2">
      <c r="B43" s="102" t="s">
        <v>148</v>
      </c>
      <c r="C43" s="70" t="s">
        <v>106</v>
      </c>
      <c r="D43" s="65"/>
      <c r="E43" s="103">
        <f>VLOOKUP(G43,[1]ion!F$1:G$65536,2,0)</f>
        <v>3.3444816053511704E-2</v>
      </c>
      <c r="F43" s="66">
        <f t="shared" si="0"/>
        <v>6.616634201308199E-3</v>
      </c>
      <c r="G43" s="65" t="s">
        <v>155</v>
      </c>
      <c r="H43" s="65" t="s">
        <v>56</v>
      </c>
      <c r="I43" s="65" t="s">
        <v>151</v>
      </c>
      <c r="J43" s="65" t="s">
        <v>8</v>
      </c>
      <c r="K43" s="65"/>
      <c r="L43" s="65"/>
      <c r="M43" s="65"/>
      <c r="N43" s="65"/>
      <c r="O43" s="65"/>
      <c r="P43" s="65"/>
      <c r="Q43" s="65">
        <v>23.984999999999999</v>
      </c>
      <c r="R43" s="67" t="s">
        <v>126</v>
      </c>
      <c r="S43" s="67">
        <f t="shared" si="13"/>
        <v>23.984999999999999</v>
      </c>
      <c r="T43" s="67">
        <f t="shared" si="3"/>
        <v>0.80217391304347818</v>
      </c>
      <c r="U43" s="67"/>
      <c r="V43" s="67">
        <f t="shared" si="14"/>
        <v>2.0074374028331454E-2</v>
      </c>
      <c r="W43" s="68">
        <f t="shared" si="15"/>
        <v>1.5869997131837715E-4</v>
      </c>
      <c r="X43" s="69">
        <f t="shared" si="16"/>
        <v>6.616634201308199E-3</v>
      </c>
      <c r="Y43" s="67"/>
      <c r="Z43" s="104"/>
      <c r="AA43" s="67"/>
      <c r="AB43" s="104"/>
      <c r="AC43" s="65"/>
      <c r="AD43" s="65">
        <f t="shared" si="6"/>
        <v>1.5869997131837715E-4</v>
      </c>
      <c r="AE43" s="65"/>
      <c r="AF43" s="72"/>
    </row>
    <row r="44" spans="1:32" x14ac:dyDescent="0.2">
      <c r="B44" s="102" t="s">
        <v>148</v>
      </c>
      <c r="C44" s="70" t="s">
        <v>106</v>
      </c>
      <c r="D44" s="65"/>
      <c r="E44" s="103">
        <f>VLOOKUP(G44,[1]ion!F$1:G$65536,2,0)</f>
        <v>2.0066889632107024E-2</v>
      </c>
      <c r="F44" s="66">
        <f t="shared" si="0"/>
        <v>3.9699805207849201E-3</v>
      </c>
      <c r="G44" s="65" t="s">
        <v>156</v>
      </c>
      <c r="H44" s="65" t="s">
        <v>56</v>
      </c>
      <c r="I44" s="65" t="s">
        <v>151</v>
      </c>
      <c r="J44" s="65" t="s">
        <v>157</v>
      </c>
      <c r="K44" s="65"/>
      <c r="L44" s="65"/>
      <c r="M44" s="65"/>
      <c r="N44" s="65"/>
      <c r="O44" s="65"/>
      <c r="P44" s="65"/>
      <c r="Q44" s="65">
        <v>39.962600000000002</v>
      </c>
      <c r="R44" s="67" t="s">
        <v>126</v>
      </c>
      <c r="S44" s="67">
        <f t="shared" si="13"/>
        <v>39.962600000000002</v>
      </c>
      <c r="T44" s="67">
        <f t="shared" si="3"/>
        <v>0.80192508361204018</v>
      </c>
      <c r="U44" s="67"/>
      <c r="V44" s="67">
        <f t="shared" si="14"/>
        <v>2.0068147080540305E-2</v>
      </c>
      <c r="W44" s="68">
        <f t="shared" si="15"/>
        <v>1.5865074355991945E-4</v>
      </c>
      <c r="X44" s="69">
        <f t="shared" si="16"/>
        <v>3.9699805207849201E-3</v>
      </c>
      <c r="Y44" s="67"/>
      <c r="Z44" s="104"/>
      <c r="AA44" s="67"/>
      <c r="AB44" s="104"/>
      <c r="AC44" s="65"/>
      <c r="AD44" s="65">
        <f t="shared" si="6"/>
        <v>1.5865074355991945E-4</v>
      </c>
      <c r="AE44" s="65"/>
      <c r="AF44" s="72"/>
    </row>
    <row r="45" spans="1:32" x14ac:dyDescent="0.2">
      <c r="B45" s="102" t="s">
        <v>148</v>
      </c>
      <c r="C45" s="70" t="s">
        <v>106</v>
      </c>
      <c r="D45" s="65"/>
      <c r="E45" s="103">
        <f>VLOOKUP(G45,[1]ion!F$1:G$65536,2,0)</f>
        <v>3.0100334448160536E-2</v>
      </c>
      <c r="F45" s="66">
        <f t="shared" si="0"/>
        <v>5.954970781177381E-3</v>
      </c>
      <c r="G45" s="65" t="s">
        <v>158</v>
      </c>
      <c r="H45" s="65" t="s">
        <v>56</v>
      </c>
      <c r="I45" s="65" t="s">
        <v>151</v>
      </c>
      <c r="J45" s="65" t="s">
        <v>159</v>
      </c>
      <c r="K45" s="65"/>
      <c r="L45" s="65"/>
      <c r="M45" s="65"/>
      <c r="N45" s="65"/>
      <c r="O45" s="65"/>
      <c r="P45" s="65"/>
      <c r="Q45" s="65">
        <v>55.934899999999999</v>
      </c>
      <c r="R45" s="67" t="s">
        <v>126</v>
      </c>
      <c r="S45" s="67">
        <f t="shared" si="13"/>
        <v>55.934899999999999</v>
      </c>
      <c r="T45" s="67">
        <f t="shared" si="3"/>
        <v>1.6836591973244148</v>
      </c>
      <c r="U45" s="67"/>
      <c r="V45" s="67">
        <f t="shared" si="14"/>
        <v>4.2133512339111341E-2</v>
      </c>
      <c r="W45" s="68">
        <f t="shared" si="15"/>
        <v>3.3309069514807866E-4</v>
      </c>
      <c r="X45" s="69">
        <f t="shared" si="16"/>
        <v>5.954970781177381E-3</v>
      </c>
      <c r="Y45" s="67"/>
      <c r="Z45" s="104"/>
      <c r="AA45" s="67"/>
      <c r="AB45" s="104"/>
      <c r="AC45" s="65"/>
      <c r="AD45" s="65">
        <f t="shared" si="6"/>
        <v>3.3309069514807872E-4</v>
      </c>
      <c r="AE45" s="65"/>
      <c r="AF45" s="72"/>
    </row>
    <row r="46" spans="1:32" x14ac:dyDescent="0.2">
      <c r="B46" s="102" t="s">
        <v>148</v>
      </c>
      <c r="C46" s="70" t="s">
        <v>106</v>
      </c>
      <c r="D46" s="65"/>
      <c r="E46" s="103">
        <f>VLOOKUP(G46,[1]ion!F$1:G$65536,2,0)</f>
        <v>3.0100334448160536E-2</v>
      </c>
      <c r="F46" s="66">
        <f t="shared" si="0"/>
        <v>5.954970781177381E-3</v>
      </c>
      <c r="G46" s="65" t="s">
        <v>7</v>
      </c>
      <c r="H46" s="65" t="s">
        <v>56</v>
      </c>
      <c r="I46" s="65" t="s">
        <v>151</v>
      </c>
      <c r="J46" s="65" t="s">
        <v>159</v>
      </c>
      <c r="K46" s="65"/>
      <c r="L46" s="65"/>
      <c r="M46" s="65"/>
      <c r="N46" s="65"/>
      <c r="O46" s="65"/>
      <c r="P46" s="65"/>
      <c r="Q46" s="65">
        <v>55.934899999999999</v>
      </c>
      <c r="R46" s="67" t="s">
        <v>126</v>
      </c>
      <c r="S46" s="67">
        <f t="shared" si="13"/>
        <v>55.934899999999999</v>
      </c>
      <c r="T46" s="67">
        <f t="shared" si="3"/>
        <v>1.6836591973244148</v>
      </c>
      <c r="U46" s="67"/>
      <c r="V46" s="67">
        <f t="shared" si="14"/>
        <v>4.2133512339111341E-2</v>
      </c>
      <c r="W46" s="68">
        <f t="shared" si="15"/>
        <v>3.3309069514807866E-4</v>
      </c>
      <c r="X46" s="69">
        <f t="shared" si="16"/>
        <v>5.954970781177381E-3</v>
      </c>
      <c r="Y46" s="67"/>
      <c r="Z46" s="104"/>
      <c r="AA46" s="67"/>
      <c r="AB46" s="104"/>
      <c r="AC46" s="65"/>
      <c r="AD46" s="65">
        <f t="shared" si="6"/>
        <v>3.3309069514807872E-4</v>
      </c>
      <c r="AE46" s="65"/>
      <c r="AF46" s="72"/>
    </row>
    <row r="47" spans="1:32" x14ac:dyDescent="0.2">
      <c r="A47" s="3"/>
      <c r="B47" s="102" t="s">
        <v>148</v>
      </c>
      <c r="C47" s="70" t="s">
        <v>106</v>
      </c>
      <c r="D47" s="65"/>
      <c r="E47" s="103">
        <f>VLOOKUP(G47,[1]ion!F$1:G$65536,2,0)</f>
        <v>1.3377926421404682E-2</v>
      </c>
      <c r="F47" s="66">
        <f t="shared" si="0"/>
        <v>2.6466536805232798E-3</v>
      </c>
      <c r="G47" s="65" t="s">
        <v>160</v>
      </c>
      <c r="H47" s="65" t="s">
        <v>56</v>
      </c>
      <c r="I47" s="65" t="s">
        <v>151</v>
      </c>
      <c r="J47" s="65" t="s">
        <v>161</v>
      </c>
      <c r="K47" s="65"/>
      <c r="L47" s="65"/>
      <c r="M47" s="65"/>
      <c r="N47" s="65"/>
      <c r="O47" s="65"/>
      <c r="P47" s="65"/>
      <c r="Q47" s="65">
        <v>63.545999999999999</v>
      </c>
      <c r="R47" s="67" t="s">
        <v>126</v>
      </c>
      <c r="S47" s="67">
        <f t="shared" si="13"/>
        <v>63.545999999999999</v>
      </c>
      <c r="T47" s="67">
        <f>E47*S47</f>
        <v>0.85011371237458189</v>
      </c>
      <c r="U47" s="67"/>
      <c r="V47" s="67">
        <f>T47/$U$41</f>
        <v>2.1274065824546183E-2</v>
      </c>
      <c r="W47" s="68">
        <f t="shared" si="15"/>
        <v>1.6818425478253233E-4</v>
      </c>
      <c r="X47" s="69">
        <f>W47/S47*1000</f>
        <v>2.6466536805232798E-3</v>
      </c>
      <c r="Y47" s="67"/>
      <c r="Z47" s="104"/>
      <c r="AA47" s="67"/>
      <c r="AB47" s="104"/>
      <c r="AC47" s="65"/>
      <c r="AD47" s="65">
        <f t="shared" si="6"/>
        <v>1.6818425478253233E-4</v>
      </c>
      <c r="AE47" s="65"/>
      <c r="AF47" s="72"/>
    </row>
    <row r="48" spans="1:32" x14ac:dyDescent="0.2">
      <c r="B48" s="102" t="s">
        <v>148</v>
      </c>
      <c r="C48" s="70" t="s">
        <v>106</v>
      </c>
      <c r="D48" s="65"/>
      <c r="E48" s="103">
        <f>VLOOKUP(G48,[1]ion!F$1:G$65536,2,0)</f>
        <v>2.0066889632107024E-2</v>
      </c>
      <c r="F48" s="66">
        <f t="shared" si="0"/>
        <v>3.9699805207849201E-3</v>
      </c>
      <c r="G48" s="65" t="s">
        <v>162</v>
      </c>
      <c r="H48" s="65" t="s">
        <v>56</v>
      </c>
      <c r="I48" s="65" t="s">
        <v>151</v>
      </c>
      <c r="J48" s="65" t="s">
        <v>163</v>
      </c>
      <c r="K48" s="65"/>
      <c r="L48" s="65"/>
      <c r="M48" s="65"/>
      <c r="N48" s="65"/>
      <c r="O48" s="65"/>
      <c r="P48" s="65"/>
      <c r="Q48" s="65">
        <v>34.968899999999998</v>
      </c>
      <c r="R48" s="67" t="s">
        <v>126</v>
      </c>
      <c r="S48" s="67">
        <f t="shared" si="13"/>
        <v>34.968899999999998</v>
      </c>
      <c r="T48" s="67">
        <f>E48*S48</f>
        <v>0.70171705685618724</v>
      </c>
      <c r="U48" s="67"/>
      <c r="V48" s="67">
        <f t="shared" si="14"/>
        <v>1.7560444726937331E-2</v>
      </c>
      <c r="W48" s="68">
        <f t="shared" si="15"/>
        <v>1.3882585183327576E-4</v>
      </c>
      <c r="X48" s="69">
        <f t="shared" si="16"/>
        <v>3.9699805207849201E-3</v>
      </c>
      <c r="Y48" s="67"/>
      <c r="Z48" s="104"/>
      <c r="AA48" s="67"/>
      <c r="AB48" s="104"/>
      <c r="AC48" s="65"/>
      <c r="AD48" s="65">
        <f t="shared" si="6"/>
        <v>1.3882585183327579E-4</v>
      </c>
      <c r="AE48" s="65"/>
      <c r="AF48" s="72"/>
    </row>
    <row r="49" spans="1:32" x14ac:dyDescent="0.2">
      <c r="B49" s="102" t="s">
        <v>148</v>
      </c>
      <c r="C49" s="70" t="s">
        <v>106</v>
      </c>
      <c r="D49" s="65"/>
      <c r="E49" s="103">
        <f>VLOOKUP(G49,[1]ion!F$1:G$65536,2,0)</f>
        <v>1.6722408026755852E-2</v>
      </c>
      <c r="F49" s="66">
        <f t="shared" si="0"/>
        <v>3.3083171006540995E-3</v>
      </c>
      <c r="G49" s="65" t="s">
        <v>164</v>
      </c>
      <c r="H49" s="65" t="s">
        <v>56</v>
      </c>
      <c r="I49" s="65" t="s">
        <v>151</v>
      </c>
      <c r="J49" s="65" t="s">
        <v>165</v>
      </c>
      <c r="K49" s="65">
        <v>0</v>
      </c>
      <c r="L49" s="65">
        <v>0</v>
      </c>
      <c r="M49" s="65">
        <v>0</v>
      </c>
      <c r="N49" s="65">
        <v>4</v>
      </c>
      <c r="O49" s="65">
        <v>0</v>
      </c>
      <c r="P49" s="65">
        <v>1</v>
      </c>
      <c r="Q49" s="65">
        <f>(K49*12.011)+(L49*1.008)+(N49*15.999)+(14.007*M49)+(O49*30.974)+(P49*32.066)</f>
        <v>96.062000000000012</v>
      </c>
      <c r="R49" s="67" t="s">
        <v>126</v>
      </c>
      <c r="S49" s="67">
        <f t="shared" si="13"/>
        <v>96.062000000000012</v>
      </c>
      <c r="T49" s="67">
        <f>E49*S49</f>
        <v>1.606387959866221</v>
      </c>
      <c r="U49" s="67"/>
      <c r="V49" s="67">
        <f t="shared" si="14"/>
        <v>4.0199802332907576E-2</v>
      </c>
      <c r="W49" s="68">
        <f t="shared" si="15"/>
        <v>3.1780355732303415E-4</v>
      </c>
      <c r="X49" s="69">
        <f t="shared" si="16"/>
        <v>3.3083171006540995E-3</v>
      </c>
      <c r="Y49" s="67"/>
      <c r="Z49" s="104"/>
      <c r="AA49" s="67"/>
      <c r="AB49" s="104"/>
      <c r="AC49" s="65"/>
      <c r="AD49" s="65">
        <f t="shared" si="6"/>
        <v>3.1780355732303415E-4</v>
      </c>
      <c r="AE49" s="65"/>
      <c r="AF49" s="72"/>
    </row>
    <row r="50" spans="1:32" x14ac:dyDescent="0.2">
      <c r="B50" s="102" t="s">
        <v>148</v>
      </c>
      <c r="C50" s="70" t="s">
        <v>106</v>
      </c>
      <c r="D50" s="65"/>
      <c r="E50" s="103">
        <f>VLOOKUP(G50,[1]ion!F$1:G$65536,2,0)</f>
        <v>1.6722408026755852E-2</v>
      </c>
      <c r="F50" s="66">
        <f t="shared" si="0"/>
        <v>3.3083171006540991E-3</v>
      </c>
      <c r="G50" s="65" t="s">
        <v>166</v>
      </c>
      <c r="H50" s="65" t="s">
        <v>56</v>
      </c>
      <c r="I50" s="65" t="s">
        <v>151</v>
      </c>
      <c r="J50" s="65" t="s">
        <v>167</v>
      </c>
      <c r="K50" s="65">
        <v>0</v>
      </c>
      <c r="L50" s="65">
        <v>1</v>
      </c>
      <c r="M50" s="65">
        <v>0</v>
      </c>
      <c r="N50" s="65">
        <v>4</v>
      </c>
      <c r="O50" s="65">
        <v>1</v>
      </c>
      <c r="P50" s="65">
        <v>0</v>
      </c>
      <c r="Q50" s="65">
        <f>(K50*12.011)+(L50*1.008)+(N50*15.999)+(14.007*M50)+(O50*30.974)+(P50*32.066)</f>
        <v>95.978000000000009</v>
      </c>
      <c r="R50" s="67" t="s">
        <v>126</v>
      </c>
      <c r="S50" s="67">
        <f t="shared" si="13"/>
        <v>95.978000000000009</v>
      </c>
      <c r="T50" s="67">
        <f>E50*S50</f>
        <v>1.6049832775919732</v>
      </c>
      <c r="U50" s="67"/>
      <c r="V50" s="67">
        <f t="shared" si="14"/>
        <v>4.0164650208280098E-2</v>
      </c>
      <c r="W50" s="68">
        <f t="shared" si="15"/>
        <v>3.1752565868657916E-4</v>
      </c>
      <c r="X50" s="69">
        <f t="shared" si="16"/>
        <v>3.3083171006540991E-3</v>
      </c>
      <c r="Y50" s="67"/>
      <c r="Z50" s="105">
        <f>SUM(X41:X50)</f>
        <v>0.19452904551846109</v>
      </c>
      <c r="AA50" s="67" t="s">
        <v>151</v>
      </c>
      <c r="AB50" s="68">
        <f>SUM(W41:W50)</f>
        <v>7.9055999999999987E-3</v>
      </c>
      <c r="AC50" s="65"/>
      <c r="AD50" s="65">
        <f t="shared" si="6"/>
        <v>3.1752565868657916E-4</v>
      </c>
      <c r="AE50" s="65"/>
      <c r="AF50" s="72">
        <f>SUM(AD41:AD50)</f>
        <v>7.9056000000000005E-3</v>
      </c>
    </row>
    <row r="51" spans="1:32" x14ac:dyDescent="0.2">
      <c r="B51" s="106"/>
      <c r="C51" s="74" t="s">
        <v>168</v>
      </c>
      <c r="D51" s="76">
        <v>6.3680927535877223E-3</v>
      </c>
      <c r="E51" s="76"/>
      <c r="F51" s="77">
        <f>VLOOKUP(G51,[1]soluble_pool!F$1:H$65536,3,0)</f>
        <v>2.7803038704668961E-2</v>
      </c>
      <c r="G51" s="76" t="s">
        <v>169</v>
      </c>
      <c r="H51" s="76" t="s">
        <v>56</v>
      </c>
      <c r="I51" s="76" t="s">
        <v>170</v>
      </c>
      <c r="J51" s="76" t="s">
        <v>171</v>
      </c>
      <c r="K51" s="76">
        <v>4</v>
      </c>
      <c r="L51" s="76">
        <v>14</v>
      </c>
      <c r="M51" s="76">
        <v>2</v>
      </c>
      <c r="N51" s="76">
        <v>0</v>
      </c>
      <c r="O51" s="76">
        <v>0</v>
      </c>
      <c r="P51" s="76">
        <v>0</v>
      </c>
      <c r="Q51" s="76">
        <f>(K51*12.011)+(L51*1.008)+(N51*15.999)+(14.007*M51)+(O51*30.974)+(P51*32.066)</f>
        <v>90.17</v>
      </c>
      <c r="R51" s="78" t="s">
        <v>126</v>
      </c>
      <c r="S51" s="78">
        <f>Q51</f>
        <v>90.17</v>
      </c>
      <c r="T51" s="78"/>
      <c r="U51" s="78"/>
      <c r="V51" s="78"/>
      <c r="W51" s="79"/>
      <c r="X51" s="80"/>
      <c r="Y51" s="74"/>
      <c r="Z51" s="76"/>
      <c r="AA51" s="76"/>
      <c r="AB51" s="76"/>
      <c r="AC51" s="76"/>
      <c r="AD51" s="76">
        <f t="shared" si="6"/>
        <v>2.5070000000000001E-3</v>
      </c>
      <c r="AE51" s="76"/>
      <c r="AF51" s="83"/>
    </row>
    <row r="52" spans="1:32" x14ac:dyDescent="0.2">
      <c r="B52" s="106"/>
      <c r="C52" s="76"/>
      <c r="D52" s="76"/>
      <c r="E52" s="76"/>
      <c r="F52" s="77">
        <f>VLOOKUP(G52,[1]soluble_pool!F$1:H$65536,3,0)</f>
        <v>5.7575839324493843E-3</v>
      </c>
      <c r="G52" s="76" t="s">
        <v>172</v>
      </c>
      <c r="H52" s="76" t="s">
        <v>56</v>
      </c>
      <c r="I52" s="76" t="s">
        <v>170</v>
      </c>
      <c r="J52" s="76" t="s">
        <v>173</v>
      </c>
      <c r="K52" s="76">
        <v>7</v>
      </c>
      <c r="L52" s="76">
        <v>22</v>
      </c>
      <c r="M52" s="76">
        <v>3</v>
      </c>
      <c r="N52" s="76">
        <v>0</v>
      </c>
      <c r="O52" s="76">
        <v>0</v>
      </c>
      <c r="P52" s="76">
        <v>0</v>
      </c>
      <c r="Q52" s="76">
        <f>(K52*12.011)+(L52*1.008)+(N52*15.999)+(14.007*M52)+(O52*30.974)+(P52*32.066)</f>
        <v>148.274</v>
      </c>
      <c r="R52" s="78" t="s">
        <v>126</v>
      </c>
      <c r="S52" s="78">
        <f>Q52</f>
        <v>148.274</v>
      </c>
      <c r="T52" s="78"/>
      <c r="U52" s="76"/>
      <c r="V52" s="78"/>
      <c r="W52" s="79"/>
      <c r="X52" s="80"/>
      <c r="Y52" s="74"/>
      <c r="Z52" s="107"/>
      <c r="AA52" s="78"/>
      <c r="AB52" s="79"/>
      <c r="AC52" s="76"/>
      <c r="AD52" s="76">
        <f t="shared" si="6"/>
        <v>8.5369999999999999E-4</v>
      </c>
      <c r="AE52" s="76"/>
      <c r="AF52" s="83"/>
    </row>
    <row r="53" spans="1:32" x14ac:dyDescent="0.2">
      <c r="B53" s="106"/>
      <c r="C53" s="76"/>
      <c r="D53" s="76"/>
      <c r="E53" s="76"/>
      <c r="F53" s="77">
        <f>VLOOKUP(G53,[1]soluble_pool!F$1:H$65536,3,0)</f>
        <v>2.2069800000000005E-4</v>
      </c>
      <c r="G53" s="76" t="s">
        <v>174</v>
      </c>
      <c r="H53" s="76" t="s">
        <v>56</v>
      </c>
      <c r="I53" s="76" t="s">
        <v>175</v>
      </c>
      <c r="J53" s="76" t="s">
        <v>176</v>
      </c>
      <c r="K53" s="76">
        <v>23</v>
      </c>
      <c r="L53" s="76">
        <v>34</v>
      </c>
      <c r="M53" s="76">
        <v>7</v>
      </c>
      <c r="N53" s="76">
        <v>17</v>
      </c>
      <c r="O53" s="76">
        <v>3</v>
      </c>
      <c r="P53" s="76">
        <v>1</v>
      </c>
      <c r="Q53" s="76">
        <f>(K53*12.011)+(L53*1.008)+(N53*15.999)+(14.007*M53)+(O53*30.974)+(P53*32.066)</f>
        <v>805.54500000000007</v>
      </c>
      <c r="R53" s="78" t="s">
        <v>126</v>
      </c>
      <c r="S53" s="78">
        <f t="shared" ref="S53:S76" si="17">Q53</f>
        <v>805.54500000000007</v>
      </c>
      <c r="T53" s="76"/>
      <c r="U53" s="76"/>
      <c r="V53" s="76"/>
      <c r="W53" s="74"/>
      <c r="X53" s="80"/>
      <c r="Y53" s="74"/>
      <c r="Z53" s="76"/>
      <c r="AA53" s="76"/>
      <c r="AB53" s="76"/>
      <c r="AC53" s="76"/>
      <c r="AD53" s="76">
        <f t="shared" si="6"/>
        <v>1.7778217041000005E-4</v>
      </c>
      <c r="AE53" s="76"/>
      <c r="AF53" s="83"/>
    </row>
    <row r="54" spans="1:32" x14ac:dyDescent="0.2">
      <c r="B54" s="106"/>
      <c r="C54" s="76"/>
      <c r="D54" s="76"/>
      <c r="E54" s="76"/>
      <c r="F54" s="77">
        <f>VLOOKUP(G54,[1]soluble_pool!F$1:H$65536,3,0)</f>
        <v>1.3241880000000001E-4</v>
      </c>
      <c r="G54" s="76" t="s">
        <v>177</v>
      </c>
      <c r="H54" s="76" t="s">
        <v>56</v>
      </c>
      <c r="I54" s="76" t="s">
        <v>175</v>
      </c>
      <c r="J54" s="76" t="s">
        <v>178</v>
      </c>
      <c r="K54" s="76">
        <v>21</v>
      </c>
      <c r="L54" s="76">
        <v>32</v>
      </c>
      <c r="M54" s="76">
        <v>7</v>
      </c>
      <c r="N54" s="76">
        <v>16</v>
      </c>
      <c r="O54" s="76">
        <v>3</v>
      </c>
      <c r="P54" s="76">
        <v>1</v>
      </c>
      <c r="Q54" s="76">
        <f t="shared" ref="Q54:Q67" si="18">(K54*12.011)+(L54*1.008)+(N54*15.999)+(14.007*M54)+(O54*30.974)+(P54*32.066)</f>
        <v>763.50800000000004</v>
      </c>
      <c r="R54" s="78" t="s">
        <v>126</v>
      </c>
      <c r="S54" s="78">
        <f t="shared" si="17"/>
        <v>763.50800000000004</v>
      </c>
      <c r="T54" s="76"/>
      <c r="U54" s="76"/>
      <c r="V54" s="76"/>
      <c r="W54" s="74"/>
      <c r="X54" s="80"/>
      <c r="Y54" s="74"/>
      <c r="Z54" s="76"/>
      <c r="AA54" s="76"/>
      <c r="AB54" s="76"/>
      <c r="AC54" s="76"/>
      <c r="AD54" s="76">
        <f t="shared" si="6"/>
        <v>1.0110281315040001E-4</v>
      </c>
      <c r="AE54" s="76"/>
      <c r="AF54" s="83"/>
    </row>
    <row r="55" spans="1:32" x14ac:dyDescent="0.2">
      <c r="B55" s="106"/>
      <c r="C55" s="76"/>
      <c r="D55" s="76"/>
      <c r="E55" s="76"/>
      <c r="F55" s="77">
        <f>VLOOKUP(G55,[1]soluble_pool!F$1:H$65536,3,0)</f>
        <v>7.768569600000001E-5</v>
      </c>
      <c r="G55" s="76" t="s">
        <v>179</v>
      </c>
      <c r="H55" s="76" t="s">
        <v>56</v>
      </c>
      <c r="I55" s="76" t="s">
        <v>175</v>
      </c>
      <c r="J55" s="76" t="s">
        <v>180</v>
      </c>
      <c r="K55" s="76">
        <v>25</v>
      </c>
      <c r="L55" s="76">
        <v>35</v>
      </c>
      <c r="M55" s="76">
        <v>7</v>
      </c>
      <c r="N55" s="76">
        <v>19</v>
      </c>
      <c r="O55" s="76">
        <v>3</v>
      </c>
      <c r="P55" s="76">
        <v>1</v>
      </c>
      <c r="Q55" s="76">
        <f t="shared" si="18"/>
        <v>862.57299999999998</v>
      </c>
      <c r="R55" s="78" t="s">
        <v>126</v>
      </c>
      <c r="S55" s="78">
        <f t="shared" si="17"/>
        <v>862.57299999999998</v>
      </c>
      <c r="T55" s="76"/>
      <c r="U55" s="76"/>
      <c r="V55" s="76"/>
      <c r="W55" s="74"/>
      <c r="X55" s="80"/>
      <c r="Y55" s="74"/>
      <c r="Z55" s="76"/>
      <c r="AA55" s="76"/>
      <c r="AB55" s="76"/>
      <c r="AC55" s="76"/>
      <c r="AD55" s="76">
        <f t="shared" si="6"/>
        <v>6.7009583855808002E-5</v>
      </c>
      <c r="AE55" s="76"/>
      <c r="AF55" s="83"/>
    </row>
    <row r="56" spans="1:32" x14ac:dyDescent="0.2">
      <c r="B56" s="106"/>
      <c r="C56" s="76"/>
      <c r="D56" s="76"/>
      <c r="E56" s="76"/>
      <c r="F56" s="77">
        <f>VLOOKUP(G56,[1]soluble_pool!F$1:H$65536,3,0)</f>
        <v>2.4718176000000004E-5</v>
      </c>
      <c r="G56" s="76" t="s">
        <v>181</v>
      </c>
      <c r="H56" s="76" t="s">
        <v>56</v>
      </c>
      <c r="I56" s="76" t="s">
        <v>175</v>
      </c>
      <c r="J56" s="76" t="s">
        <v>182</v>
      </c>
      <c r="K56" s="76">
        <v>24</v>
      </c>
      <c r="L56" s="76">
        <v>33</v>
      </c>
      <c r="M56" s="76">
        <v>7</v>
      </c>
      <c r="N56" s="76">
        <v>19</v>
      </c>
      <c r="O56" s="76">
        <v>3</v>
      </c>
      <c r="P56" s="76">
        <v>1</v>
      </c>
      <c r="Q56" s="76">
        <f t="shared" si="18"/>
        <v>848.54600000000005</v>
      </c>
      <c r="R56" s="78" t="s">
        <v>126</v>
      </c>
      <c r="S56" s="78">
        <f t="shared" si="17"/>
        <v>848.54600000000005</v>
      </c>
      <c r="T56" s="76"/>
      <c r="U56" s="76"/>
      <c r="V56" s="76"/>
      <c r="W56" s="74"/>
      <c r="X56" s="80"/>
      <c r="Y56" s="74"/>
      <c r="Z56" s="76"/>
      <c r="AA56" s="76"/>
      <c r="AB56" s="76"/>
      <c r="AC56" s="76"/>
      <c r="AD56" s="76">
        <f t="shared" si="6"/>
        <v>2.0974509372096005E-5</v>
      </c>
      <c r="AE56" s="76"/>
      <c r="AF56" s="83"/>
    </row>
    <row r="57" spans="1:32" x14ac:dyDescent="0.2">
      <c r="B57" s="106"/>
      <c r="C57" s="76"/>
      <c r="D57" s="76"/>
      <c r="E57" s="76"/>
      <c r="F57" s="77">
        <f>VLOOKUP(G57,[1]soluble_pool!F$1:H$65536,3,0)</f>
        <v>1.4124672000000004E-3</v>
      </c>
      <c r="G57" s="76" t="s">
        <v>183</v>
      </c>
      <c r="H57" s="76" t="s">
        <v>56</v>
      </c>
      <c r="I57" s="76" t="s">
        <v>175</v>
      </c>
      <c r="J57" s="76" t="s">
        <v>184</v>
      </c>
      <c r="K57" s="76">
        <v>21</v>
      </c>
      <c r="L57" s="76">
        <v>26</v>
      </c>
      <c r="M57" s="76">
        <v>7</v>
      </c>
      <c r="N57" s="76">
        <v>14</v>
      </c>
      <c r="O57" s="76">
        <v>2</v>
      </c>
      <c r="P57" s="76">
        <v>0</v>
      </c>
      <c r="Q57" s="76">
        <f t="shared" si="18"/>
        <v>662.42199999999991</v>
      </c>
      <c r="R57" s="78" t="s">
        <v>126</v>
      </c>
      <c r="S57" s="78">
        <f>Q57</f>
        <v>662.42199999999991</v>
      </c>
      <c r="T57" s="76"/>
      <c r="U57" s="76"/>
      <c r="V57" s="76"/>
      <c r="W57" s="74"/>
      <c r="X57" s="80"/>
      <c r="Y57" s="74"/>
      <c r="Z57" s="76"/>
      <c r="AA57" s="76"/>
      <c r="AB57" s="76"/>
      <c r="AC57" s="76"/>
      <c r="AD57" s="76">
        <f t="shared" si="6"/>
        <v>9.3564934755840012E-4</v>
      </c>
      <c r="AE57" s="76"/>
      <c r="AF57" s="83"/>
    </row>
    <row r="58" spans="1:32" x14ac:dyDescent="0.2">
      <c r="B58" s="106"/>
      <c r="C58" s="76"/>
      <c r="D58" s="76"/>
      <c r="E58" s="76"/>
      <c r="F58" s="77">
        <f>VLOOKUP(G58,[1]soluble_pool!F$1:H$65536,3,0)</f>
        <v>3.5311680000000008E-5</v>
      </c>
      <c r="G58" s="76" t="s">
        <v>185</v>
      </c>
      <c r="H58" s="76" t="s">
        <v>56</v>
      </c>
      <c r="I58" s="76" t="s">
        <v>175</v>
      </c>
      <c r="J58" s="76" t="s">
        <v>186</v>
      </c>
      <c r="K58" s="76">
        <v>21</v>
      </c>
      <c r="L58" s="76">
        <v>27</v>
      </c>
      <c r="M58" s="76">
        <v>7</v>
      </c>
      <c r="N58" s="76">
        <v>14</v>
      </c>
      <c r="O58" s="76">
        <v>2</v>
      </c>
      <c r="P58" s="76">
        <v>0</v>
      </c>
      <c r="Q58" s="76">
        <f t="shared" si="18"/>
        <v>663.43</v>
      </c>
      <c r="R58" s="78" t="s">
        <v>126</v>
      </c>
      <c r="S58" s="78">
        <f>Q58</f>
        <v>663.43</v>
      </c>
      <c r="T58" s="76"/>
      <c r="U58" s="76"/>
      <c r="V58" s="76"/>
      <c r="W58" s="74"/>
      <c r="X58" s="80"/>
      <c r="Y58" s="74"/>
      <c r="Z58" s="76"/>
      <c r="AA58" s="76"/>
      <c r="AB58" s="76"/>
      <c r="AC58" s="76"/>
      <c r="AD58" s="76">
        <f t="shared" si="6"/>
        <v>2.3426827862400003E-5</v>
      </c>
      <c r="AE58" s="76"/>
      <c r="AF58" s="83"/>
    </row>
    <row r="59" spans="1:32" x14ac:dyDescent="0.2">
      <c r="B59" s="106"/>
      <c r="C59" s="76"/>
      <c r="D59" s="76"/>
      <c r="E59" s="76"/>
      <c r="F59" s="77">
        <f>VLOOKUP(G59,[1]soluble_pool!F$1:H$65536,3,0)</f>
        <v>8.8279200000000027E-5</v>
      </c>
      <c r="G59" s="76" t="s">
        <v>187</v>
      </c>
      <c r="H59" s="76" t="s">
        <v>56</v>
      </c>
      <c r="I59" s="76" t="s">
        <v>175</v>
      </c>
      <c r="J59" s="76" t="s">
        <v>188</v>
      </c>
      <c r="K59" s="76">
        <v>21</v>
      </c>
      <c r="L59" s="76">
        <v>25</v>
      </c>
      <c r="M59" s="76">
        <v>7</v>
      </c>
      <c r="N59" s="76">
        <v>17</v>
      </c>
      <c r="O59" s="76">
        <v>3</v>
      </c>
      <c r="P59" s="76">
        <v>0</v>
      </c>
      <c r="Q59" s="76">
        <f t="shared" si="18"/>
        <v>740.38499999999999</v>
      </c>
      <c r="R59" s="78" t="s">
        <v>126</v>
      </c>
      <c r="S59" s="78">
        <f>Q59</f>
        <v>740.38499999999999</v>
      </c>
      <c r="T59" s="76"/>
      <c r="U59" s="76"/>
      <c r="V59" s="76"/>
      <c r="W59" s="74"/>
      <c r="X59" s="80"/>
      <c r="Y59" s="74"/>
      <c r="Z59" s="76"/>
      <c r="AA59" s="76"/>
      <c r="AB59" s="76"/>
      <c r="AC59" s="76"/>
      <c r="AD59" s="76">
        <f t="shared" si="6"/>
        <v>6.5360595492000014E-5</v>
      </c>
      <c r="AE59" s="76"/>
      <c r="AF59" s="83"/>
    </row>
    <row r="60" spans="1:32" x14ac:dyDescent="0.2">
      <c r="B60" s="106"/>
      <c r="C60" s="76"/>
      <c r="D60" s="76"/>
      <c r="E60" s="76"/>
      <c r="F60" s="77">
        <f>VLOOKUP(G60,[1]soluble_pool!F$1:H$65536,3,0)</f>
        <v>2.6483760000000001E-4</v>
      </c>
      <c r="G60" s="76" t="s">
        <v>189</v>
      </c>
      <c r="H60" s="76" t="s">
        <v>56</v>
      </c>
      <c r="I60" s="76" t="s">
        <v>175</v>
      </c>
      <c r="J60" s="76" t="s">
        <v>190</v>
      </c>
      <c r="K60" s="76">
        <v>21</v>
      </c>
      <c r="L60" s="76">
        <v>26</v>
      </c>
      <c r="M60" s="76">
        <v>7</v>
      </c>
      <c r="N60" s="76">
        <v>17</v>
      </c>
      <c r="O60" s="76">
        <v>3</v>
      </c>
      <c r="P60" s="76">
        <v>0</v>
      </c>
      <c r="Q60" s="76">
        <f t="shared" si="18"/>
        <v>741.39300000000003</v>
      </c>
      <c r="R60" s="78" t="s">
        <v>126</v>
      </c>
      <c r="S60" s="78">
        <f>Q60</f>
        <v>741.39300000000003</v>
      </c>
      <c r="T60" s="76"/>
      <c r="U60" s="76"/>
      <c r="V60" s="76"/>
      <c r="W60" s="74"/>
      <c r="X60" s="80"/>
      <c r="Y60" s="74"/>
      <c r="Z60" s="76"/>
      <c r="AA60" s="76"/>
      <c r="AB60" s="76"/>
      <c r="AC60" s="76"/>
      <c r="AD60" s="76">
        <f t="shared" si="6"/>
        <v>1.963487427768E-4</v>
      </c>
      <c r="AE60" s="76"/>
      <c r="AF60" s="83"/>
    </row>
    <row r="61" spans="1:32" x14ac:dyDescent="0.2">
      <c r="B61" s="106"/>
      <c r="C61" s="76"/>
      <c r="D61" s="76"/>
      <c r="E61" s="76"/>
      <c r="F61" s="77">
        <f>VLOOKUP(G61,[1]soluble_pool!F$1:H$65536,3,0)</f>
        <v>1.7655840000000003E-4</v>
      </c>
      <c r="G61" s="76" t="s">
        <v>191</v>
      </c>
      <c r="H61" s="76" t="s">
        <v>56</v>
      </c>
      <c r="I61" s="76" t="s">
        <v>175</v>
      </c>
      <c r="J61" s="76" t="s">
        <v>192</v>
      </c>
      <c r="K61" s="76">
        <v>27</v>
      </c>
      <c r="L61" s="76">
        <v>31</v>
      </c>
      <c r="M61" s="76">
        <v>9</v>
      </c>
      <c r="N61" s="76">
        <v>15</v>
      </c>
      <c r="O61" s="76">
        <v>2</v>
      </c>
      <c r="P61" s="76">
        <v>0</v>
      </c>
      <c r="Q61" s="76">
        <f t="shared" si="18"/>
        <v>783.54099999999994</v>
      </c>
      <c r="R61" s="78" t="s">
        <v>126</v>
      </c>
      <c r="S61" s="78">
        <f t="shared" si="17"/>
        <v>783.54099999999994</v>
      </c>
      <c r="T61" s="76"/>
      <c r="U61" s="76"/>
      <c r="V61" s="76"/>
      <c r="W61" s="74"/>
      <c r="X61" s="80"/>
      <c r="Y61" s="74"/>
      <c r="Z61" s="76"/>
      <c r="AA61" s="76"/>
      <c r="AB61" s="76"/>
      <c r="AC61" s="76"/>
      <c r="AD61" s="76">
        <f t="shared" si="6"/>
        <v>1.3834074529440001E-4</v>
      </c>
      <c r="AE61" s="76"/>
      <c r="AF61" s="83"/>
    </row>
    <row r="62" spans="1:32" x14ac:dyDescent="0.2">
      <c r="B62" s="106"/>
      <c r="C62" s="76"/>
      <c r="D62" s="76"/>
      <c r="E62" s="76"/>
      <c r="F62" s="77">
        <f>VLOOKUP(G62,[1]soluble_pool!F$1:H$65536,3,0)</f>
        <v>1.7655840000000003E-4</v>
      </c>
      <c r="G62" s="76" t="s">
        <v>193</v>
      </c>
      <c r="H62" s="76" t="s">
        <v>56</v>
      </c>
      <c r="I62" s="76" t="s">
        <v>175</v>
      </c>
      <c r="J62" s="76" t="s">
        <v>194</v>
      </c>
      <c r="K62" s="76">
        <v>19</v>
      </c>
      <c r="L62" s="76">
        <v>21</v>
      </c>
      <c r="M62" s="76">
        <v>7</v>
      </c>
      <c r="N62" s="76">
        <v>6</v>
      </c>
      <c r="O62" s="76">
        <v>0</v>
      </c>
      <c r="P62" s="76">
        <v>0</v>
      </c>
      <c r="Q62" s="76">
        <f t="shared" si="18"/>
        <v>443.41999999999996</v>
      </c>
      <c r="R62" s="78" t="s">
        <v>126</v>
      </c>
      <c r="S62" s="78">
        <f t="shared" si="17"/>
        <v>443.41999999999996</v>
      </c>
      <c r="T62" s="76"/>
      <c r="U62" s="76"/>
      <c r="V62" s="76"/>
      <c r="W62" s="74"/>
      <c r="X62" s="80"/>
      <c r="Y62" s="74"/>
      <c r="Z62" s="76"/>
      <c r="AA62" s="76"/>
      <c r="AB62" s="76"/>
      <c r="AC62" s="76"/>
      <c r="AD62" s="76">
        <f t="shared" si="6"/>
        <v>7.8289525728000002E-5</v>
      </c>
      <c r="AE62" s="76"/>
      <c r="AF62" s="83"/>
    </row>
    <row r="63" spans="1:32" x14ac:dyDescent="0.2">
      <c r="A63" s="108"/>
      <c r="B63" s="106"/>
      <c r="C63" s="76"/>
      <c r="D63" s="76"/>
      <c r="E63" s="76"/>
      <c r="F63" s="77">
        <f>VLOOKUP(G63,[1]soluble_pool!F$1:H$65536,3,0)</f>
        <v>1.7655840000000003E-4</v>
      </c>
      <c r="G63" s="76" t="s">
        <v>195</v>
      </c>
      <c r="H63" s="76" t="s">
        <v>56</v>
      </c>
      <c r="I63" s="76" t="s">
        <v>175</v>
      </c>
      <c r="J63" s="76" t="s">
        <v>196</v>
      </c>
      <c r="K63" s="76">
        <v>20</v>
      </c>
      <c r="L63" s="76">
        <v>21</v>
      </c>
      <c r="M63" s="76">
        <v>7</v>
      </c>
      <c r="N63" s="76">
        <v>6</v>
      </c>
      <c r="O63" s="76">
        <v>0</v>
      </c>
      <c r="P63" s="76">
        <v>0</v>
      </c>
      <c r="Q63" s="76">
        <f t="shared" si="18"/>
        <v>455.43099999999993</v>
      </c>
      <c r="R63" s="78" t="s">
        <v>126</v>
      </c>
      <c r="S63" s="78">
        <f>Q63</f>
        <v>455.43099999999993</v>
      </c>
      <c r="T63" s="76"/>
      <c r="U63" s="76"/>
      <c r="V63" s="76"/>
      <c r="W63" s="74"/>
      <c r="X63" s="80"/>
      <c r="Y63" s="74"/>
      <c r="Z63" s="76"/>
      <c r="AA63" s="76"/>
      <c r="AB63" s="76"/>
      <c r="AC63" s="76"/>
      <c r="AD63" s="76">
        <f t="shared" si="6"/>
        <v>8.0410168670400005E-5</v>
      </c>
      <c r="AE63" s="76"/>
      <c r="AF63" s="83"/>
    </row>
    <row r="64" spans="1:32" x14ac:dyDescent="0.2">
      <c r="B64" s="106"/>
      <c r="C64" s="76"/>
      <c r="D64" s="76"/>
      <c r="E64" s="76"/>
      <c r="F64" s="77">
        <f>VLOOKUP(G64,[1]soluble_pool!F$1:H$65536,3,0)</f>
        <v>1.7655840000000003E-4</v>
      </c>
      <c r="G64" s="76" t="s">
        <v>197</v>
      </c>
      <c r="H64" s="76" t="s">
        <v>56</v>
      </c>
      <c r="I64" s="76" t="s">
        <v>175</v>
      </c>
      <c r="J64" s="76" t="s">
        <v>198</v>
      </c>
      <c r="K64" s="76">
        <v>20</v>
      </c>
      <c r="L64" s="76">
        <v>24</v>
      </c>
      <c r="M64" s="76">
        <v>7</v>
      </c>
      <c r="N64" s="76">
        <v>6</v>
      </c>
      <c r="O64" s="76">
        <v>0</v>
      </c>
      <c r="P64" s="76">
        <v>0</v>
      </c>
      <c r="Q64" s="76">
        <f t="shared" si="18"/>
        <v>458.45499999999993</v>
      </c>
      <c r="R64" s="78" t="s">
        <v>126</v>
      </c>
      <c r="S64" s="78">
        <f>Q64</f>
        <v>458.45499999999993</v>
      </c>
      <c r="T64" s="76"/>
      <c r="U64" s="76"/>
      <c r="V64" s="76"/>
      <c r="W64" s="74"/>
      <c r="X64" s="80"/>
      <c r="Y64" s="74"/>
      <c r="Z64" s="76"/>
      <c r="AA64" s="76"/>
      <c r="AB64" s="76"/>
      <c r="AC64" s="76"/>
      <c r="AD64" s="76">
        <f t="shared" si="6"/>
        <v>8.0944081271999997E-5</v>
      </c>
      <c r="AE64" s="76"/>
      <c r="AF64" s="83"/>
    </row>
    <row r="65" spans="2:33" x14ac:dyDescent="0.2">
      <c r="B65" s="106"/>
      <c r="C65" s="76"/>
      <c r="D65" s="76"/>
      <c r="E65" s="76"/>
      <c r="F65" s="77">
        <f>VLOOKUP(G65,[1]soluble_pool!F$1:H$65536,3,0)</f>
        <v>1.7655840000000003E-4</v>
      </c>
      <c r="G65" s="76" t="s">
        <v>199</v>
      </c>
      <c r="H65" s="76" t="s">
        <v>56</v>
      </c>
      <c r="I65" s="76" t="s">
        <v>175</v>
      </c>
      <c r="J65" s="76" t="s">
        <v>200</v>
      </c>
      <c r="K65" s="76">
        <v>12</v>
      </c>
      <c r="L65" s="76">
        <v>16</v>
      </c>
      <c r="M65" s="76">
        <v>4</v>
      </c>
      <c r="N65" s="76">
        <v>7</v>
      </c>
      <c r="O65" s="76">
        <v>2</v>
      </c>
      <c r="P65" s="76">
        <v>1</v>
      </c>
      <c r="Q65" s="76">
        <f t="shared" si="18"/>
        <v>422.29499999999996</v>
      </c>
      <c r="R65" s="78" t="s">
        <v>126</v>
      </c>
      <c r="S65" s="78">
        <f t="shared" si="17"/>
        <v>422.29499999999996</v>
      </c>
      <c r="T65" s="76"/>
      <c r="U65" s="76"/>
      <c r="V65" s="76"/>
      <c r="W65" s="74"/>
      <c r="X65" s="80"/>
      <c r="Y65" s="74"/>
      <c r="Z65" s="76"/>
      <c r="AA65" s="76"/>
      <c r="AB65" s="76"/>
      <c r="AC65" s="76"/>
      <c r="AD65" s="76">
        <f t="shared" ref="AD65:AD76" si="19">(F65*Q65)/1000</f>
        <v>7.455972952800001E-5</v>
      </c>
      <c r="AE65" s="76"/>
      <c r="AF65" s="83"/>
    </row>
    <row r="66" spans="2:33" x14ac:dyDescent="0.2">
      <c r="B66" s="106"/>
      <c r="C66" s="76"/>
      <c r="D66" s="76"/>
      <c r="E66" s="76"/>
      <c r="F66" s="77">
        <f>VLOOKUP(G66,[1]soluble_pool!F$1:H$65536,3,0)</f>
        <v>1.7655840000000003E-4</v>
      </c>
      <c r="G66" s="76" t="s">
        <v>201</v>
      </c>
      <c r="H66" s="76" t="s">
        <v>56</v>
      </c>
      <c r="I66" s="76" t="s">
        <v>175</v>
      </c>
      <c r="J66" s="76" t="s">
        <v>202</v>
      </c>
      <c r="K66" s="76">
        <v>49</v>
      </c>
      <c r="L66" s="76">
        <v>76</v>
      </c>
      <c r="M66" s="76">
        <v>0</v>
      </c>
      <c r="N66" s="76">
        <v>4</v>
      </c>
      <c r="O66" s="76">
        <v>0</v>
      </c>
      <c r="P66" s="76">
        <v>0</v>
      </c>
      <c r="Q66" s="76">
        <f t="shared" si="18"/>
        <v>729.14299999999992</v>
      </c>
      <c r="R66" s="78" t="s">
        <v>126</v>
      </c>
      <c r="S66" s="78">
        <f t="shared" si="17"/>
        <v>729.14299999999992</v>
      </c>
      <c r="T66" s="76"/>
      <c r="U66" s="76"/>
      <c r="V66" s="76"/>
      <c r="W66" s="74"/>
      <c r="X66" s="80"/>
      <c r="Y66" s="74"/>
      <c r="Z66" s="76"/>
      <c r="AA66" s="76"/>
      <c r="AB66" s="76"/>
      <c r="AC66" s="76"/>
      <c r="AD66" s="76">
        <f t="shared" si="19"/>
        <v>1.287363214512E-4</v>
      </c>
      <c r="AE66" s="76"/>
      <c r="AF66" s="83"/>
    </row>
    <row r="67" spans="2:33" x14ac:dyDescent="0.2">
      <c r="B67" s="106"/>
      <c r="C67" s="76"/>
      <c r="D67" s="76"/>
      <c r="E67" s="76"/>
      <c r="F67" s="77">
        <f>VLOOKUP(G67,[1]soluble_pool!F$1:H$65536,3,0)</f>
        <v>1.7655840000000003E-4</v>
      </c>
      <c r="G67" s="76" t="s">
        <v>203</v>
      </c>
      <c r="H67" s="76" t="s">
        <v>56</v>
      </c>
      <c r="I67" s="76" t="s">
        <v>175</v>
      </c>
      <c r="J67" s="76" t="s">
        <v>204</v>
      </c>
      <c r="K67" s="76">
        <v>8</v>
      </c>
      <c r="L67" s="76">
        <v>8</v>
      </c>
      <c r="M67" s="76">
        <v>1</v>
      </c>
      <c r="N67" s="76">
        <v>6</v>
      </c>
      <c r="O67" s="76">
        <v>1</v>
      </c>
      <c r="P67" s="76">
        <v>0</v>
      </c>
      <c r="Q67" s="76">
        <f t="shared" si="18"/>
        <v>245.12699999999998</v>
      </c>
      <c r="R67" s="78" t="s">
        <v>126</v>
      </c>
      <c r="S67" s="78">
        <f t="shared" si="17"/>
        <v>245.12699999999998</v>
      </c>
      <c r="T67" s="76"/>
      <c r="U67" s="76"/>
      <c r="V67" s="76"/>
      <c r="W67" s="74"/>
      <c r="X67" s="80"/>
      <c r="Y67" s="74"/>
      <c r="Z67" s="76"/>
      <c r="AA67" s="76"/>
      <c r="AB67" s="76"/>
      <c r="AC67" s="76"/>
      <c r="AD67" s="76">
        <f t="shared" si="19"/>
        <v>4.3279230916800008E-5</v>
      </c>
      <c r="AE67" s="76"/>
      <c r="AF67" s="83"/>
    </row>
    <row r="68" spans="2:33" x14ac:dyDescent="0.2">
      <c r="B68" s="106"/>
      <c r="C68" s="76"/>
      <c r="D68" s="76"/>
      <c r="E68" s="76"/>
      <c r="F68" s="77">
        <f>VLOOKUP(G68,[1]soluble_pool!F$1:H$65536,3,0)</f>
        <v>1.7655840000000003E-4</v>
      </c>
      <c r="G68" s="76" t="s">
        <v>205</v>
      </c>
      <c r="H68" s="76" t="s">
        <v>56</v>
      </c>
      <c r="I68" s="76" t="s">
        <v>175</v>
      </c>
      <c r="J68" s="76" t="s">
        <v>206</v>
      </c>
      <c r="K68" s="76">
        <v>49</v>
      </c>
      <c r="L68" s="76">
        <v>56</v>
      </c>
      <c r="M68" s="76">
        <v>4</v>
      </c>
      <c r="N68" s="76">
        <v>5</v>
      </c>
      <c r="O68" s="76">
        <v>0</v>
      </c>
      <c r="P68" s="76">
        <v>0</v>
      </c>
      <c r="Q68" s="76">
        <f>(K68*12.011)+(L68*1.008)+(N68*15.999)+(14.007*M68)+(O68*30.974)+(P68*32.066)+Q45</f>
        <v>836.94489999999996</v>
      </c>
      <c r="R68" s="78" t="s">
        <v>126</v>
      </c>
      <c r="S68" s="78">
        <f t="shared" si="17"/>
        <v>836.94489999999996</v>
      </c>
      <c r="T68" s="76"/>
      <c r="U68" s="76"/>
      <c r="V68" s="76"/>
      <c r="W68" s="74"/>
      <c r="X68" s="80"/>
      <c r="Y68" s="74"/>
      <c r="Z68" s="76"/>
      <c r="AA68" s="76"/>
      <c r="AB68" s="76"/>
      <c r="AC68" s="76"/>
      <c r="AD68" s="76">
        <f t="shared" si="19"/>
        <v>1.4776965243216002E-4</v>
      </c>
      <c r="AE68" s="76"/>
      <c r="AF68" s="83"/>
    </row>
    <row r="69" spans="2:33" x14ac:dyDescent="0.2">
      <c r="B69" s="106"/>
      <c r="C69" s="76"/>
      <c r="D69" s="76"/>
      <c r="E69" s="76"/>
      <c r="F69" s="77">
        <f>VLOOKUP(G69,[1]soluble_pool!F$1:H$65536,3,0)</f>
        <v>1.7655840000000003E-4</v>
      </c>
      <c r="G69" s="76" t="s">
        <v>207</v>
      </c>
      <c r="H69" s="76" t="s">
        <v>56</v>
      </c>
      <c r="I69" s="76" t="s">
        <v>175</v>
      </c>
      <c r="J69" s="76" t="s">
        <v>208</v>
      </c>
      <c r="K69" s="76">
        <v>39</v>
      </c>
      <c r="L69" s="76">
        <v>30</v>
      </c>
      <c r="M69" s="76">
        <v>4</v>
      </c>
      <c r="N69" s="76">
        <v>5</v>
      </c>
      <c r="O69" s="76">
        <v>0</v>
      </c>
      <c r="P69" s="76">
        <v>0</v>
      </c>
      <c r="Q69" s="76">
        <f>(K69*12.011)+(L69*1.008)+(N69*15.999)+(14.007*M69)+(O69*30.974)+(P69*32.066)+Q45</f>
        <v>690.62689999999998</v>
      </c>
      <c r="R69" s="78" t="s">
        <v>126</v>
      </c>
      <c r="S69" s="78">
        <f>Q69</f>
        <v>690.62689999999998</v>
      </c>
      <c r="T69" s="76"/>
      <c r="U69" s="76"/>
      <c r="V69" s="76"/>
      <c r="W69" s="74"/>
      <c r="X69" s="80"/>
      <c r="Y69" s="74"/>
      <c r="Z69" s="76"/>
      <c r="AA69" s="76"/>
      <c r="AB69" s="76"/>
      <c r="AC69" s="76"/>
      <c r="AD69" s="76">
        <f t="shared" si="19"/>
        <v>1.2193598046096002E-4</v>
      </c>
      <c r="AE69" s="76"/>
      <c r="AF69" s="83"/>
    </row>
    <row r="70" spans="2:33" x14ac:dyDescent="0.2">
      <c r="B70" s="106"/>
      <c r="C70" s="76"/>
      <c r="D70" s="76"/>
      <c r="E70" s="76"/>
      <c r="F70" s="77">
        <f>VLOOKUP(G70,[1]soluble_pool!F$1:H$65536,3,0)</f>
        <v>1.7655840000000003E-4</v>
      </c>
      <c r="G70" s="76" t="s">
        <v>209</v>
      </c>
      <c r="H70" s="76" t="s">
        <v>56</v>
      </c>
      <c r="I70" s="76" t="s">
        <v>175</v>
      </c>
      <c r="J70" s="76" t="s">
        <v>210</v>
      </c>
      <c r="K70" s="76">
        <v>42</v>
      </c>
      <c r="L70" s="76">
        <v>36</v>
      </c>
      <c r="M70" s="76">
        <v>4</v>
      </c>
      <c r="N70" s="76">
        <v>16</v>
      </c>
      <c r="O70" s="76">
        <v>0</v>
      </c>
      <c r="P70" s="76">
        <v>0</v>
      </c>
      <c r="Q70" s="76">
        <f>(K70*12.011)+(L70*1.008)+(N70*15.999)+(14.007*M70)+(O70*30.974)+(P70*32.066)+Q45</f>
        <v>908.69690000000003</v>
      </c>
      <c r="R70" s="78" t="s">
        <v>126</v>
      </c>
      <c r="S70" s="78">
        <f>Q70</f>
        <v>908.69690000000003</v>
      </c>
      <c r="T70" s="76"/>
      <c r="U70" s="76"/>
      <c r="V70" s="76"/>
      <c r="W70" s="74"/>
      <c r="X70" s="80"/>
      <c r="Y70" s="74"/>
      <c r="Z70" s="76"/>
      <c r="AA70" s="76"/>
      <c r="AB70" s="76"/>
      <c r="AC70" s="76"/>
      <c r="AD70" s="76">
        <f t="shared" si="19"/>
        <v>1.6043807074896002E-4</v>
      </c>
      <c r="AE70" s="76"/>
      <c r="AF70" s="83"/>
    </row>
    <row r="71" spans="2:33" x14ac:dyDescent="0.2">
      <c r="B71" s="106"/>
      <c r="C71" s="76"/>
      <c r="D71" s="76"/>
      <c r="E71" s="76"/>
      <c r="F71" s="77">
        <f>VLOOKUP(G71,[1]soluble_pool!F$1:H$65536,3,0)</f>
        <v>1.7655840000000003E-4</v>
      </c>
      <c r="G71" s="76" t="s">
        <v>211</v>
      </c>
      <c r="H71" s="76" t="s">
        <v>56</v>
      </c>
      <c r="I71" s="76" t="s">
        <v>175</v>
      </c>
      <c r="J71" s="76" t="s">
        <v>212</v>
      </c>
      <c r="K71" s="76">
        <v>10</v>
      </c>
      <c r="L71" s="76">
        <v>16</v>
      </c>
      <c r="M71" s="76">
        <v>3</v>
      </c>
      <c r="N71" s="76">
        <v>6</v>
      </c>
      <c r="O71" s="76">
        <v>0</v>
      </c>
      <c r="P71" s="76">
        <v>1</v>
      </c>
      <c r="Q71" s="76">
        <f>(K71*12.011)+(L71*1.008)+(N71*15.999)+(14.007*M71)+(O71*30.974)+(P71*32.066)</f>
        <v>306.31899999999996</v>
      </c>
      <c r="R71" s="78" t="s">
        <v>126</v>
      </c>
      <c r="S71" s="78">
        <f t="shared" si="17"/>
        <v>306.31899999999996</v>
      </c>
      <c r="T71" s="76"/>
      <c r="U71" s="76"/>
      <c r="V71" s="76"/>
      <c r="W71" s="74"/>
      <c r="X71" s="80"/>
      <c r="Y71" s="74"/>
      <c r="Z71" s="76"/>
      <c r="AA71" s="76"/>
      <c r="AB71" s="76"/>
      <c r="AC71" s="76"/>
      <c r="AD71" s="76">
        <f t="shared" si="19"/>
        <v>5.40831925296E-5</v>
      </c>
      <c r="AE71" s="76"/>
      <c r="AF71" s="83"/>
    </row>
    <row r="72" spans="2:33" x14ac:dyDescent="0.2">
      <c r="B72" s="106"/>
      <c r="C72" s="76"/>
      <c r="D72" s="76"/>
      <c r="E72" s="76"/>
      <c r="F72" s="77">
        <f>VLOOKUP(G72,[1]soluble_pool!F$1:H$65536,3,0)</f>
        <v>5.535259603675412E-5</v>
      </c>
      <c r="G72" s="76" t="s">
        <v>213</v>
      </c>
      <c r="H72" s="76" t="s">
        <v>56</v>
      </c>
      <c r="I72" s="76" t="s">
        <v>175</v>
      </c>
      <c r="J72" s="76" t="s">
        <v>214</v>
      </c>
      <c r="K72" s="76">
        <v>55</v>
      </c>
      <c r="L72" s="76">
        <v>89</v>
      </c>
      <c r="M72" s="76">
        <v>0</v>
      </c>
      <c r="N72" s="76">
        <v>7</v>
      </c>
      <c r="O72" s="76">
        <v>2</v>
      </c>
      <c r="P72" s="76">
        <v>0</v>
      </c>
      <c r="Q72" s="76">
        <f t="shared" ref="Q72:Q78" si="20">(K72*12.011)+(L72*1.008)+(N72*15.999)+(14.007*M72)+(O72*30.974)+(P72*32.066)</f>
        <v>924.25799999999992</v>
      </c>
      <c r="R72" s="78" t="s">
        <v>126</v>
      </c>
      <c r="S72" s="78">
        <f t="shared" si="17"/>
        <v>924.25799999999992</v>
      </c>
      <c r="T72" s="76"/>
      <c r="U72" s="76"/>
      <c r="V72" s="76"/>
      <c r="W72" s="74"/>
      <c r="X72" s="80"/>
      <c r="Y72" s="74"/>
      <c r="Z72" s="76"/>
      <c r="AA72" s="76"/>
      <c r="AB72" s="76"/>
      <c r="AC72" s="76"/>
      <c r="AD72" s="76">
        <f t="shared" si="19"/>
        <v>5.1160079707738285E-5</v>
      </c>
      <c r="AE72" s="76"/>
      <c r="AF72" s="83"/>
    </row>
    <row r="73" spans="2:33" x14ac:dyDescent="0.2">
      <c r="B73" s="106"/>
      <c r="C73" s="76"/>
      <c r="D73" s="76"/>
      <c r="E73" s="76"/>
      <c r="F73" s="77">
        <f>VLOOKUP(G73,[1]soluble_pool!F$1:H$65536,3,0)</f>
        <v>1.7655840000000003E-4</v>
      </c>
      <c r="G73" s="76" t="s">
        <v>215</v>
      </c>
      <c r="H73" s="76" t="s">
        <v>56</v>
      </c>
      <c r="I73" s="76" t="s">
        <v>175</v>
      </c>
      <c r="J73" s="76" t="s">
        <v>216</v>
      </c>
      <c r="K73" s="76">
        <v>20</v>
      </c>
      <c r="L73" s="76">
        <v>21</v>
      </c>
      <c r="M73" s="76">
        <v>7</v>
      </c>
      <c r="N73" s="76">
        <v>7</v>
      </c>
      <c r="O73" s="76">
        <v>0</v>
      </c>
      <c r="P73" s="76">
        <v>0</v>
      </c>
      <c r="Q73" s="76">
        <f t="shared" si="20"/>
        <v>471.42999999999995</v>
      </c>
      <c r="R73" s="78" t="s">
        <v>126</v>
      </c>
      <c r="S73" s="78">
        <f t="shared" si="17"/>
        <v>471.42999999999995</v>
      </c>
      <c r="T73" s="76"/>
      <c r="U73" s="76"/>
      <c r="V73" s="76"/>
      <c r="W73" s="74"/>
      <c r="X73" s="80"/>
      <c r="Y73" s="74"/>
      <c r="Z73" s="76"/>
      <c r="AA73" s="76"/>
      <c r="AB73" s="76"/>
      <c r="AC73" s="76"/>
      <c r="AD73" s="76">
        <f t="shared" si="19"/>
        <v>8.3234926511999998E-5</v>
      </c>
      <c r="AE73" s="76"/>
      <c r="AF73" s="83"/>
    </row>
    <row r="74" spans="2:33" x14ac:dyDescent="0.2">
      <c r="B74" s="106"/>
      <c r="C74" s="76"/>
      <c r="D74" s="76"/>
      <c r="E74" s="76"/>
      <c r="F74" s="77">
        <f>VLOOKUP(G74,[1]soluble_pool!F$1:H$65536,3,0)</f>
        <v>1.7655840000000003E-4</v>
      </c>
      <c r="G74" s="76" t="s">
        <v>217</v>
      </c>
      <c r="H74" s="76" t="s">
        <v>56</v>
      </c>
      <c r="I74" s="76" t="s">
        <v>175</v>
      </c>
      <c r="J74" s="76" t="s">
        <v>218</v>
      </c>
      <c r="K74" s="76">
        <v>10</v>
      </c>
      <c r="L74" s="76">
        <v>8</v>
      </c>
      <c r="M74" s="76">
        <v>0</v>
      </c>
      <c r="N74" s="76">
        <v>6</v>
      </c>
      <c r="O74" s="76">
        <v>0</v>
      </c>
      <c r="P74" s="76">
        <v>0</v>
      </c>
      <c r="Q74" s="76">
        <f t="shared" si="20"/>
        <v>224.16799999999998</v>
      </c>
      <c r="R74" s="78" t="s">
        <v>126</v>
      </c>
      <c r="S74" s="78">
        <f t="shared" si="17"/>
        <v>224.16799999999998</v>
      </c>
      <c r="T74" s="76"/>
      <c r="U74" s="76"/>
      <c r="V74" s="76"/>
      <c r="W74" s="74"/>
      <c r="X74" s="80"/>
      <c r="Y74" s="74"/>
      <c r="Z74" s="76"/>
      <c r="AA74" s="76"/>
      <c r="AB74" s="76"/>
      <c r="AC74" s="76"/>
      <c r="AD74" s="76">
        <f t="shared" si="19"/>
        <v>3.9578743411200003E-5</v>
      </c>
      <c r="AE74" s="76"/>
      <c r="AF74" s="83"/>
    </row>
    <row r="75" spans="2:33" x14ac:dyDescent="0.2">
      <c r="B75" s="106"/>
      <c r="C75" s="76"/>
      <c r="D75" s="76"/>
      <c r="E75" s="76"/>
      <c r="F75" s="77">
        <f>VLOOKUP(G75,[1]soluble_pool!F$1:H$65536,3,0)</f>
        <v>1.7655840000000003E-4</v>
      </c>
      <c r="G75" s="76" t="s">
        <v>219</v>
      </c>
      <c r="H75" s="76" t="s">
        <v>56</v>
      </c>
      <c r="I75" s="76" t="s">
        <v>175</v>
      </c>
      <c r="J75" s="76" t="s">
        <v>220</v>
      </c>
      <c r="K75" s="76">
        <v>15</v>
      </c>
      <c r="L75" s="76">
        <v>23</v>
      </c>
      <c r="M75" s="76">
        <v>6</v>
      </c>
      <c r="N75" s="76">
        <v>5</v>
      </c>
      <c r="O75" s="76">
        <v>0</v>
      </c>
      <c r="P75" s="76">
        <v>1</v>
      </c>
      <c r="Q75" s="76">
        <f t="shared" si="20"/>
        <v>399.452</v>
      </c>
      <c r="R75" s="78" t="s">
        <v>126</v>
      </c>
      <c r="S75" s="78">
        <f t="shared" si="17"/>
        <v>399.452</v>
      </c>
      <c r="T75" s="76"/>
      <c r="U75" s="76"/>
      <c r="V75" s="76"/>
      <c r="W75" s="74"/>
      <c r="X75" s="80"/>
      <c r="Y75" s="74"/>
      <c r="Z75" s="76"/>
      <c r="AA75" s="76"/>
      <c r="AB75" s="76"/>
      <c r="AC75" s="76"/>
      <c r="AD75" s="76">
        <f t="shared" si="19"/>
        <v>7.0526605996800004E-5</v>
      </c>
      <c r="AE75" s="76"/>
      <c r="AF75" s="83"/>
    </row>
    <row r="76" spans="2:33" x14ac:dyDescent="0.2">
      <c r="B76" s="106"/>
      <c r="C76" s="76"/>
      <c r="D76" s="76"/>
      <c r="E76" s="76"/>
      <c r="F76" s="77">
        <f>VLOOKUP(G76,[1]soluble_pool!F$1:H$65536,3,0)</f>
        <v>1.7655840000000003E-4</v>
      </c>
      <c r="G76" s="76" t="s">
        <v>221</v>
      </c>
      <c r="H76" s="76" t="s">
        <v>56</v>
      </c>
      <c r="I76" s="76" t="s">
        <v>175</v>
      </c>
      <c r="J76" s="76" t="s">
        <v>222</v>
      </c>
      <c r="K76" s="76">
        <v>17</v>
      </c>
      <c r="L76" s="76">
        <v>20</v>
      </c>
      <c r="M76" s="76">
        <v>4</v>
      </c>
      <c r="N76" s="76">
        <v>6</v>
      </c>
      <c r="O76" s="76">
        <v>0</v>
      </c>
      <c r="P76" s="76">
        <v>0</v>
      </c>
      <c r="Q76" s="76">
        <f t="shared" si="20"/>
        <v>376.36900000000003</v>
      </c>
      <c r="R76" s="78" t="s">
        <v>126</v>
      </c>
      <c r="S76" s="78">
        <f t="shared" si="17"/>
        <v>376.36900000000003</v>
      </c>
      <c r="T76" s="76"/>
      <c r="U76" s="76"/>
      <c r="V76" s="76"/>
      <c r="W76" s="74"/>
      <c r="X76" s="80"/>
      <c r="Y76" s="74"/>
      <c r="Z76" s="76"/>
      <c r="AA76" s="76"/>
      <c r="AB76" s="76"/>
      <c r="AC76" s="76"/>
      <c r="AD76" s="76">
        <f t="shared" si="19"/>
        <v>6.6451108449600013E-5</v>
      </c>
      <c r="AE76" s="76"/>
      <c r="AF76" s="83">
        <f>SUM(AD51:AD76)</f>
        <v>6.3680927535877223E-3</v>
      </c>
      <c r="AG76" s="109"/>
    </row>
    <row r="77" spans="2:33" x14ac:dyDescent="0.2">
      <c r="B77" s="64" t="s">
        <v>87</v>
      </c>
      <c r="C77" s="65"/>
      <c r="D77" s="65"/>
      <c r="E77" s="65">
        <v>1</v>
      </c>
      <c r="F77" s="66">
        <f>F94</f>
        <v>725</v>
      </c>
      <c r="G77" s="65" t="s">
        <v>121</v>
      </c>
      <c r="H77" s="65" t="s">
        <v>56</v>
      </c>
      <c r="I77" s="65" t="s">
        <v>223</v>
      </c>
      <c r="J77" s="65" t="s">
        <v>224</v>
      </c>
      <c r="K77" s="65">
        <v>10</v>
      </c>
      <c r="L77" s="65">
        <v>12</v>
      </c>
      <c r="M77" s="65">
        <v>5</v>
      </c>
      <c r="N77" s="65">
        <v>13</v>
      </c>
      <c r="O77" s="65">
        <v>3</v>
      </c>
      <c r="P77" s="65">
        <v>0</v>
      </c>
      <c r="Q77" s="65">
        <f t="shared" si="20"/>
        <v>503.15</v>
      </c>
      <c r="R77" s="67"/>
      <c r="S77" s="65"/>
      <c r="T77" s="65"/>
      <c r="U77" s="65"/>
      <c r="V77" s="65"/>
      <c r="W77" s="70"/>
      <c r="X77" s="69"/>
      <c r="Y77" s="70"/>
      <c r="Z77" s="65"/>
      <c r="AA77" s="65"/>
      <c r="AB77" s="65"/>
      <c r="AC77" s="65"/>
      <c r="AD77" s="65">
        <f>(F77*Q77)/1000</f>
        <v>364.78375</v>
      </c>
      <c r="AE77" s="65"/>
      <c r="AF77" s="110"/>
    </row>
    <row r="78" spans="2:33" x14ac:dyDescent="0.2">
      <c r="B78" s="64" t="s">
        <v>87</v>
      </c>
      <c r="C78" s="65"/>
      <c r="D78" s="65"/>
      <c r="E78" s="65">
        <v>1</v>
      </c>
      <c r="F78" s="66">
        <f>F94</f>
        <v>725</v>
      </c>
      <c r="G78" s="65" t="s">
        <v>225</v>
      </c>
      <c r="H78" s="65" t="s">
        <v>56</v>
      </c>
      <c r="I78" s="65" t="s">
        <v>223</v>
      </c>
      <c r="J78" s="65" t="s">
        <v>5</v>
      </c>
      <c r="K78" s="65">
        <v>0</v>
      </c>
      <c r="L78" s="65">
        <v>2</v>
      </c>
      <c r="M78" s="65">
        <v>0</v>
      </c>
      <c r="N78" s="65">
        <v>1</v>
      </c>
      <c r="O78" s="65">
        <v>0</v>
      </c>
      <c r="P78" s="65">
        <v>0</v>
      </c>
      <c r="Q78" s="65">
        <f t="shared" si="20"/>
        <v>18.015000000000001</v>
      </c>
      <c r="R78" s="67"/>
      <c r="S78" s="65"/>
      <c r="T78" s="65"/>
      <c r="U78" s="65"/>
      <c r="V78" s="65"/>
      <c r="W78" s="70"/>
      <c r="X78" s="69"/>
      <c r="Y78" s="70"/>
      <c r="Z78" s="65"/>
      <c r="AA78" s="65"/>
      <c r="AB78" s="65"/>
      <c r="AC78" s="65"/>
      <c r="AD78" s="65">
        <f>(F78*Q78)/1000</f>
        <v>13.060874999999999</v>
      </c>
      <c r="AE78" s="65"/>
      <c r="AF78" s="110"/>
    </row>
    <row r="79" spans="2:33" x14ac:dyDescent="0.2">
      <c r="B79" s="84" t="s">
        <v>226</v>
      </c>
      <c r="C79" s="85"/>
      <c r="D79" s="85"/>
      <c r="E79" s="85"/>
      <c r="F79" s="86">
        <f>F77+F31</f>
        <v>725.0194257208484</v>
      </c>
      <c r="G79" s="85" t="s">
        <v>121</v>
      </c>
      <c r="H79" s="87" t="s">
        <v>56</v>
      </c>
      <c r="I79" s="85"/>
      <c r="J79" s="85"/>
      <c r="K79" s="85"/>
      <c r="L79" s="85"/>
      <c r="M79" s="85"/>
      <c r="N79" s="85"/>
      <c r="O79" s="85"/>
      <c r="P79" s="85"/>
      <c r="Q79" s="85"/>
      <c r="R79" s="88"/>
      <c r="S79" s="85"/>
      <c r="T79" s="85"/>
      <c r="U79" s="85"/>
      <c r="V79" s="85"/>
      <c r="W79" s="87"/>
      <c r="X79" s="111"/>
      <c r="Y79" s="87"/>
      <c r="Z79" s="85"/>
      <c r="AA79" s="85"/>
      <c r="AB79" s="85"/>
      <c r="AC79" s="85"/>
      <c r="AD79" s="85"/>
      <c r="AE79" s="85"/>
      <c r="AF79" s="112"/>
    </row>
    <row r="80" spans="2:33" x14ac:dyDescent="0.2">
      <c r="B80" s="84" t="s">
        <v>227</v>
      </c>
      <c r="C80" s="85"/>
      <c r="D80" s="85"/>
      <c r="E80" s="85"/>
      <c r="F80" s="86">
        <f>F78-F88</f>
        <v>720.40012992019558</v>
      </c>
      <c r="G80" s="85" t="s">
        <v>225</v>
      </c>
      <c r="H80" s="87" t="s">
        <v>56</v>
      </c>
      <c r="I80" s="85"/>
      <c r="J80" s="85"/>
      <c r="K80" s="85"/>
      <c r="L80" s="85"/>
      <c r="M80" s="85"/>
      <c r="N80" s="85"/>
      <c r="O80" s="85"/>
      <c r="P80" s="85"/>
      <c r="Q80" s="85"/>
      <c r="R80" s="88"/>
      <c r="S80" s="85"/>
      <c r="T80" s="85"/>
      <c r="U80" s="85"/>
      <c r="V80" s="85"/>
      <c r="W80" s="87"/>
      <c r="X80" s="111"/>
      <c r="Y80" s="87"/>
      <c r="Z80" s="85"/>
      <c r="AA80" s="85"/>
      <c r="AB80" s="85"/>
      <c r="AC80" s="85"/>
      <c r="AD80" s="85"/>
      <c r="AE80" s="85"/>
      <c r="AF80" s="112"/>
    </row>
    <row r="81" spans="2:32" x14ac:dyDescent="0.2">
      <c r="B81" s="113"/>
      <c r="F81" s="3"/>
      <c r="R81" s="4"/>
      <c r="W81" s="34"/>
      <c r="X81" s="1"/>
      <c r="Y81" s="34"/>
      <c r="AF81" s="114"/>
    </row>
    <row r="82" spans="2:32" x14ac:dyDescent="0.2">
      <c r="B82" s="115" t="s">
        <v>228</v>
      </c>
      <c r="F82" s="3"/>
      <c r="R82" s="4"/>
      <c r="W82" s="34"/>
      <c r="X82" s="1"/>
      <c r="AF82" s="114"/>
    </row>
    <row r="83" spans="2:32" x14ac:dyDescent="0.2">
      <c r="B83" s="64" t="s">
        <v>87</v>
      </c>
      <c r="C83" s="65"/>
      <c r="D83" s="65"/>
      <c r="E83" s="65">
        <v>1</v>
      </c>
      <c r="F83" s="66">
        <f>F94</f>
        <v>725</v>
      </c>
      <c r="G83" s="65" t="s">
        <v>229</v>
      </c>
      <c r="H83" s="65" t="s">
        <v>56</v>
      </c>
      <c r="I83" s="65" t="s">
        <v>223</v>
      </c>
      <c r="J83" s="65" t="s">
        <v>230</v>
      </c>
      <c r="K83" s="65">
        <v>10</v>
      </c>
      <c r="L83" s="65">
        <v>12</v>
      </c>
      <c r="M83" s="65">
        <v>5</v>
      </c>
      <c r="N83" s="65">
        <v>10</v>
      </c>
      <c r="O83" s="65">
        <v>2</v>
      </c>
      <c r="P83" s="65">
        <v>0</v>
      </c>
      <c r="Q83" s="65">
        <f t="shared" ref="Q83:Q88" si="21">(K83*12.011)+(L83*1.008)+(N83*15.999)+(14.007*M83)+(O83*30.974)+(P83*32.066)</f>
        <v>424.17899999999997</v>
      </c>
      <c r="R83" s="67"/>
      <c r="S83" s="65"/>
      <c r="T83" s="65"/>
      <c r="U83" s="65"/>
      <c r="V83" s="65"/>
      <c r="W83" s="70"/>
      <c r="X83" s="69"/>
      <c r="Y83" s="70"/>
      <c r="Z83" s="65"/>
      <c r="AA83" s="65"/>
      <c r="AB83" s="65"/>
      <c r="AC83" s="65"/>
      <c r="AD83" s="65">
        <f t="shared" ref="AD83:AD88" si="22">(F83*Q83)/1000</f>
        <v>307.52977499999997</v>
      </c>
      <c r="AE83" s="65"/>
      <c r="AF83" s="110"/>
    </row>
    <row r="84" spans="2:32" x14ac:dyDescent="0.2">
      <c r="B84" s="64" t="s">
        <v>87</v>
      </c>
      <c r="C84" s="65"/>
      <c r="D84" s="65"/>
      <c r="E84" s="65">
        <v>1</v>
      </c>
      <c r="F84" s="66">
        <f>F94</f>
        <v>725</v>
      </c>
      <c r="G84" s="65" t="s">
        <v>231</v>
      </c>
      <c r="H84" s="65" t="s">
        <v>56</v>
      </c>
      <c r="I84" s="65" t="s">
        <v>223</v>
      </c>
      <c r="J84" s="65" t="s">
        <v>34</v>
      </c>
      <c r="K84" s="65">
        <v>0</v>
      </c>
      <c r="L84" s="65">
        <v>1</v>
      </c>
      <c r="M84" s="65">
        <v>0</v>
      </c>
      <c r="N84" s="65">
        <v>0</v>
      </c>
      <c r="O84" s="65">
        <v>0</v>
      </c>
      <c r="P84" s="65">
        <v>0</v>
      </c>
      <c r="Q84" s="65">
        <f t="shared" si="21"/>
        <v>1.008</v>
      </c>
      <c r="R84" s="67"/>
      <c r="S84" s="65"/>
      <c r="T84" s="65"/>
      <c r="U84" s="65"/>
      <c r="V84" s="65"/>
      <c r="W84" s="70"/>
      <c r="X84" s="69"/>
      <c r="Y84" s="70"/>
      <c r="Z84" s="65"/>
      <c r="AA84" s="65"/>
      <c r="AB84" s="65"/>
      <c r="AC84" s="65"/>
      <c r="AD84" s="65">
        <f t="shared" si="22"/>
        <v>0.73080000000000001</v>
      </c>
      <c r="AE84" s="65"/>
      <c r="AF84" s="110"/>
    </row>
    <row r="85" spans="2:32" x14ac:dyDescent="0.2">
      <c r="B85" s="64" t="s">
        <v>87</v>
      </c>
      <c r="C85" s="65"/>
      <c r="D85" s="65"/>
      <c r="E85" s="65">
        <v>1</v>
      </c>
      <c r="F85" s="66">
        <f>F94</f>
        <v>725</v>
      </c>
      <c r="G85" s="65" t="s">
        <v>166</v>
      </c>
      <c r="H85" s="65" t="s">
        <v>56</v>
      </c>
      <c r="I85" s="65" t="s">
        <v>223</v>
      </c>
      <c r="J85" s="65" t="s">
        <v>167</v>
      </c>
      <c r="K85" s="65">
        <v>0</v>
      </c>
      <c r="L85" s="65">
        <v>1</v>
      </c>
      <c r="M85" s="65">
        <v>0</v>
      </c>
      <c r="N85" s="65">
        <v>4</v>
      </c>
      <c r="O85" s="65">
        <v>1</v>
      </c>
      <c r="P85" s="65">
        <v>0</v>
      </c>
      <c r="Q85" s="65">
        <f t="shared" si="21"/>
        <v>95.978000000000009</v>
      </c>
      <c r="R85" s="67"/>
      <c r="S85" s="65"/>
      <c r="T85" s="65"/>
      <c r="U85" s="65"/>
      <c r="V85" s="65"/>
      <c r="W85" s="70"/>
      <c r="X85" s="69"/>
      <c r="Y85" s="70"/>
      <c r="Z85" s="65"/>
      <c r="AA85" s="65"/>
      <c r="AB85" s="65"/>
      <c r="AC85" s="65"/>
      <c r="AD85" s="65">
        <f t="shared" si="22"/>
        <v>69.584050000000005</v>
      </c>
      <c r="AE85" s="65"/>
      <c r="AF85" s="110"/>
    </row>
    <row r="86" spans="2:32" x14ac:dyDescent="0.2">
      <c r="B86" s="38" t="s">
        <v>232</v>
      </c>
      <c r="C86" s="39"/>
      <c r="D86" s="39"/>
      <c r="E86" s="39"/>
      <c r="F86" s="45">
        <f>Z27</f>
        <v>3.2530689110534645E-2</v>
      </c>
      <c r="G86" s="39" t="s">
        <v>233</v>
      </c>
      <c r="H86" s="39" t="s">
        <v>56</v>
      </c>
      <c r="I86" s="39" t="s">
        <v>232</v>
      </c>
      <c r="J86" s="39" t="s">
        <v>234</v>
      </c>
      <c r="K86" s="39">
        <v>0</v>
      </c>
      <c r="L86" s="39">
        <v>1</v>
      </c>
      <c r="M86" s="39">
        <v>0</v>
      </c>
      <c r="N86" s="39">
        <v>7</v>
      </c>
      <c r="O86" s="39">
        <v>2</v>
      </c>
      <c r="P86" s="39">
        <v>0</v>
      </c>
      <c r="Q86" s="39">
        <f t="shared" si="21"/>
        <v>174.94900000000001</v>
      </c>
      <c r="R86" s="42"/>
      <c r="S86" s="39"/>
      <c r="T86" s="39"/>
      <c r="U86" s="39"/>
      <c r="V86" s="39"/>
      <c r="W86" s="43"/>
      <c r="X86" s="40"/>
      <c r="Y86" s="43"/>
      <c r="Z86" s="39"/>
      <c r="AA86" s="39"/>
      <c r="AB86" s="39"/>
      <c r="AC86" s="39"/>
      <c r="AD86" s="39">
        <f t="shared" si="22"/>
        <v>5.6912115291989267E-3</v>
      </c>
      <c r="AE86" s="39"/>
      <c r="AF86" s="116"/>
    </row>
    <row r="87" spans="2:32" x14ac:dyDescent="0.2">
      <c r="B87" s="51" t="s">
        <v>235</v>
      </c>
      <c r="C87" s="52"/>
      <c r="D87" s="52"/>
      <c r="E87" s="52"/>
      <c r="F87" s="58">
        <f>Z31</f>
        <v>7.4170934148430054E-2</v>
      </c>
      <c r="G87" s="52" t="s">
        <v>233</v>
      </c>
      <c r="H87" s="52" t="s">
        <v>56</v>
      </c>
      <c r="I87" s="52" t="s">
        <v>235</v>
      </c>
      <c r="J87" s="52" t="s">
        <v>234</v>
      </c>
      <c r="K87" s="52">
        <v>0</v>
      </c>
      <c r="L87" s="52">
        <v>1</v>
      </c>
      <c r="M87" s="52">
        <v>0</v>
      </c>
      <c r="N87" s="52">
        <v>7</v>
      </c>
      <c r="O87" s="52">
        <v>2</v>
      </c>
      <c r="P87" s="52">
        <v>0</v>
      </c>
      <c r="Q87" s="52">
        <f>(K87*12.011)+(L87*1.008)+(N87*15.999)+(14.007*M87)+(O87*30.974)+(P87*32.066)</f>
        <v>174.94900000000001</v>
      </c>
      <c r="R87" s="55"/>
      <c r="S87" s="52"/>
      <c r="T87" s="52"/>
      <c r="U87" s="52"/>
      <c r="V87" s="52"/>
      <c r="W87" s="56"/>
      <c r="X87" s="53"/>
      <c r="Y87" s="56"/>
      <c r="Z87" s="52"/>
      <c r="AA87" s="52"/>
      <c r="AB87" s="52"/>
      <c r="AC87" s="52"/>
      <c r="AD87" s="52">
        <f t="shared" si="22"/>
        <v>1.297613075833369E-2</v>
      </c>
      <c r="AE87" s="52"/>
      <c r="AF87" s="117"/>
    </row>
    <row r="88" spans="2:32" x14ac:dyDescent="0.2">
      <c r="B88" s="18" t="s">
        <v>236</v>
      </c>
      <c r="C88" s="19"/>
      <c r="D88" s="19"/>
      <c r="E88" s="19"/>
      <c r="F88" s="118">
        <f>SUM(X4:X23)</f>
        <v>4.599870079804468</v>
      </c>
      <c r="G88" s="19" t="s">
        <v>225</v>
      </c>
      <c r="H88" s="19" t="s">
        <v>56</v>
      </c>
      <c r="I88" s="19" t="s">
        <v>236</v>
      </c>
      <c r="J88" s="19" t="s">
        <v>5</v>
      </c>
      <c r="K88" s="19">
        <v>0</v>
      </c>
      <c r="L88" s="19">
        <v>2</v>
      </c>
      <c r="M88" s="19">
        <v>0</v>
      </c>
      <c r="N88" s="19">
        <v>1</v>
      </c>
      <c r="O88" s="19">
        <v>0</v>
      </c>
      <c r="P88" s="19">
        <v>0</v>
      </c>
      <c r="Q88" s="19">
        <f t="shared" si="21"/>
        <v>18.015000000000001</v>
      </c>
      <c r="R88" s="119"/>
      <c r="S88" s="19"/>
      <c r="T88" s="19"/>
      <c r="U88" s="19"/>
      <c r="V88" s="19"/>
      <c r="W88" s="22"/>
      <c r="X88" s="20"/>
      <c r="Y88" s="22"/>
      <c r="Z88" s="19"/>
      <c r="AA88" s="19"/>
      <c r="AB88" s="19"/>
      <c r="AC88" s="19"/>
      <c r="AD88" s="19">
        <f t="shared" si="22"/>
        <v>8.2866659487677491E-2</v>
      </c>
      <c r="AE88" s="19"/>
      <c r="AF88" s="25"/>
    </row>
    <row r="89" spans="2:32" x14ac:dyDescent="0.2">
      <c r="B89" s="84" t="s">
        <v>237</v>
      </c>
      <c r="C89" s="85"/>
      <c r="D89" s="85"/>
      <c r="E89" s="85"/>
      <c r="F89" s="86">
        <f>F87+F86</f>
        <v>0.10670162325896471</v>
      </c>
      <c r="G89" s="85" t="s">
        <v>233</v>
      </c>
      <c r="H89" s="85" t="s">
        <v>56</v>
      </c>
      <c r="I89" s="85" t="s">
        <v>238</v>
      </c>
      <c r="J89" s="85" t="s">
        <v>167</v>
      </c>
      <c r="K89" s="85">
        <v>0</v>
      </c>
      <c r="L89" s="85">
        <v>1</v>
      </c>
      <c r="M89" s="85">
        <v>0</v>
      </c>
      <c r="N89" s="85">
        <v>4</v>
      </c>
      <c r="O89" s="85">
        <v>1</v>
      </c>
      <c r="P89" s="85">
        <v>0</v>
      </c>
      <c r="Q89" s="85">
        <f>(K89*12.011)+(L89*1.008)+(N89*15.999)+(14.007*M89)+(O89*30.974)+(P89*32.066)</f>
        <v>95.978000000000009</v>
      </c>
      <c r="R89" s="88"/>
      <c r="S89" s="85"/>
      <c r="T89" s="85"/>
      <c r="U89" s="85"/>
      <c r="V89" s="85"/>
      <c r="W89" s="87"/>
      <c r="X89" s="111"/>
      <c r="Y89" s="87"/>
      <c r="Z89" s="85"/>
      <c r="AA89" s="85"/>
      <c r="AB89" s="85"/>
      <c r="AC89" s="85"/>
      <c r="AD89" s="85"/>
      <c r="AE89" s="85"/>
      <c r="AF89" s="112"/>
    </row>
    <row r="90" spans="2:32" ht="17" thickBot="1" x14ac:dyDescent="0.25">
      <c r="B90" s="120" t="s">
        <v>239</v>
      </c>
      <c r="C90" s="121"/>
      <c r="D90" s="121"/>
      <c r="E90" s="121"/>
      <c r="F90" s="122">
        <f>F85-F50</f>
        <v>724.99669168289938</v>
      </c>
      <c r="G90" s="121" t="s">
        <v>166</v>
      </c>
      <c r="H90" s="121" t="s">
        <v>56</v>
      </c>
      <c r="I90" s="121" t="s">
        <v>151</v>
      </c>
      <c r="J90" s="121" t="s">
        <v>167</v>
      </c>
      <c r="K90" s="121">
        <v>0</v>
      </c>
      <c r="L90" s="121">
        <v>1</v>
      </c>
      <c r="M90" s="121">
        <v>0</v>
      </c>
      <c r="N90" s="121">
        <v>4</v>
      </c>
      <c r="O90" s="121">
        <v>1</v>
      </c>
      <c r="P90" s="121">
        <v>0</v>
      </c>
      <c r="Q90" s="121">
        <v>95.978000000000009</v>
      </c>
      <c r="R90" s="123"/>
      <c r="S90" s="121"/>
      <c r="T90" s="121"/>
      <c r="U90" s="121"/>
      <c r="V90" s="121"/>
      <c r="W90" s="124"/>
      <c r="X90" s="125"/>
      <c r="Y90" s="124"/>
      <c r="Z90" s="121"/>
      <c r="AA90" s="121"/>
      <c r="AB90" s="121"/>
      <c r="AC90" s="121"/>
      <c r="AD90" s="121"/>
      <c r="AE90" s="121"/>
      <c r="AF90" s="126"/>
    </row>
    <row r="91" spans="2:32" x14ac:dyDescent="0.2">
      <c r="F91" s="3"/>
      <c r="R91" s="4"/>
      <c r="W91" s="1"/>
      <c r="X91" s="1"/>
    </row>
    <row r="92" spans="2:32" ht="17" thickBot="1" x14ac:dyDescent="0.25">
      <c r="F92" s="3"/>
      <c r="R92" s="4"/>
      <c r="W92" s="1"/>
      <c r="X92" s="1"/>
    </row>
    <row r="93" spans="2:32" x14ac:dyDescent="0.2">
      <c r="E93" s="127" t="s">
        <v>240</v>
      </c>
      <c r="F93" s="128"/>
      <c r="R93" s="4"/>
      <c r="W93" s="1"/>
      <c r="X93" s="1"/>
    </row>
    <row r="94" spans="2:32" x14ac:dyDescent="0.2">
      <c r="E94" s="129" t="s">
        <v>241</v>
      </c>
      <c r="F94" s="130">
        <v>725</v>
      </c>
      <c r="R94" s="4"/>
      <c r="W94" s="1"/>
      <c r="X94" s="1"/>
      <c r="AF94" s="131"/>
    </row>
    <row r="95" spans="2:32" x14ac:dyDescent="0.2">
      <c r="E95" s="129" t="s">
        <v>242</v>
      </c>
      <c r="F95" s="130">
        <f>[2]maintenance!G9</f>
        <v>24.266077761889047</v>
      </c>
      <c r="R95" s="4"/>
      <c r="W95" s="1"/>
      <c r="X95" s="1"/>
    </row>
    <row r="96" spans="2:32" ht="17" thickBot="1" x14ac:dyDescent="0.25">
      <c r="E96" s="132" t="s">
        <v>243</v>
      </c>
      <c r="F96" s="133">
        <f>F94-F95</f>
        <v>700.73392223811095</v>
      </c>
      <c r="G96" s="34"/>
      <c r="R96" s="4"/>
      <c r="W96" s="1"/>
      <c r="X96" s="1"/>
    </row>
    <row r="97" spans="2:24" x14ac:dyDescent="0.2">
      <c r="F97" s="3"/>
      <c r="R97" s="4"/>
      <c r="W97" s="1"/>
      <c r="X97" s="1"/>
    </row>
    <row r="98" spans="2:24" x14ac:dyDescent="0.2">
      <c r="B98" s="34" t="s">
        <v>244</v>
      </c>
      <c r="F98" s="3"/>
      <c r="R98" s="4"/>
      <c r="W98" s="1"/>
      <c r="X98" s="1"/>
    </row>
    <row r="99" spans="2:24" x14ac:dyDescent="0.2">
      <c r="B99" s="2" t="s">
        <v>245</v>
      </c>
      <c r="C99" s="2" t="s">
        <v>246</v>
      </c>
      <c r="F99" s="3"/>
      <c r="R99" s="4"/>
      <c r="W99" s="1"/>
      <c r="X99" s="1"/>
    </row>
    <row r="100" spans="2:24" x14ac:dyDescent="0.2">
      <c r="B100" s="34" t="s">
        <v>247</v>
      </c>
      <c r="C100" s="34" t="s">
        <v>248</v>
      </c>
      <c r="F100" s="3"/>
      <c r="R100" s="4"/>
      <c r="W100" s="1"/>
      <c r="X100" s="1"/>
    </row>
    <row r="101" spans="2:24" x14ac:dyDescent="0.2">
      <c r="F101" s="3"/>
      <c r="R101" s="4"/>
      <c r="W101" s="1"/>
      <c r="X101" s="1"/>
    </row>
    <row r="102" spans="2:24" x14ac:dyDescent="0.2">
      <c r="F102" s="3"/>
      <c r="R102" s="4"/>
      <c r="W102" s="1"/>
      <c r="X102" s="1"/>
    </row>
    <row r="103" spans="2:24" x14ac:dyDescent="0.2">
      <c r="F103" s="3"/>
      <c r="R103" s="4"/>
      <c r="W103" s="1"/>
      <c r="X103" s="1"/>
    </row>
    <row r="104" spans="2:24" x14ac:dyDescent="0.2">
      <c r="F104" s="3"/>
      <c r="R104" s="4"/>
      <c r="W104" s="1"/>
      <c r="X104" s="1"/>
    </row>
    <row r="105" spans="2:24" x14ac:dyDescent="0.2">
      <c r="F105" s="3"/>
      <c r="R105" s="4"/>
      <c r="W105" s="1"/>
      <c r="X105" s="1"/>
    </row>
    <row r="106" spans="2:24" x14ac:dyDescent="0.2">
      <c r="F106" s="3"/>
      <c r="R106" s="4"/>
      <c r="W106" s="1"/>
      <c r="X106" s="1"/>
    </row>
    <row r="107" spans="2:24" x14ac:dyDescent="0.2">
      <c r="F107" s="3"/>
      <c r="R107" s="4"/>
      <c r="W107" s="1"/>
      <c r="X10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CF70-37B2-1B41-8B30-2AF3BF3F43AB}">
  <dimension ref="A1:E19"/>
  <sheetViews>
    <sheetView workbookViewId="0">
      <selection activeCell="C21" sqref="C21"/>
    </sheetView>
  </sheetViews>
  <sheetFormatPr baseColWidth="10" defaultRowHeight="16" x14ac:dyDescent="0.2"/>
  <cols>
    <col min="1" max="1" width="17.5" customWidth="1"/>
  </cols>
  <sheetData>
    <row r="1" spans="1:5" x14ac:dyDescent="0.2">
      <c r="A1" s="227" t="s">
        <v>476</v>
      </c>
    </row>
    <row r="3" spans="1:5" x14ac:dyDescent="0.2">
      <c r="A3" t="s">
        <v>475</v>
      </c>
      <c r="B3" t="s">
        <v>458</v>
      </c>
    </row>
    <row r="5" spans="1:5" x14ac:dyDescent="0.2">
      <c r="A5" t="s">
        <v>459</v>
      </c>
      <c r="B5" t="s">
        <v>23</v>
      </c>
      <c r="C5" t="s">
        <v>460</v>
      </c>
      <c r="D5" t="s">
        <v>394</v>
      </c>
      <c r="E5" t="s">
        <v>474</v>
      </c>
    </row>
    <row r="6" spans="1:5" x14ac:dyDescent="0.2">
      <c r="A6" t="s">
        <v>463</v>
      </c>
      <c r="B6">
        <v>-68.543490097177596</v>
      </c>
      <c r="C6" s="1"/>
      <c r="D6" s="1">
        <v>1</v>
      </c>
      <c r="E6" s="246">
        <f>-1*B6*D6</f>
        <v>68.543490097177596</v>
      </c>
    </row>
    <row r="7" spans="1:5" x14ac:dyDescent="0.2">
      <c r="A7" t="s">
        <v>462</v>
      </c>
      <c r="B7">
        <v>-40.739264689464299</v>
      </c>
      <c r="C7" s="1"/>
      <c r="D7" s="1">
        <v>12</v>
      </c>
      <c r="E7" s="246">
        <f t="shared" ref="E7:E17" si="0">-1*B7*D7</f>
        <v>488.87117627357156</v>
      </c>
    </row>
    <row r="8" spans="1:5" x14ac:dyDescent="0.2">
      <c r="A8" t="s">
        <v>464</v>
      </c>
      <c r="B8">
        <v>-6.6436234400380298</v>
      </c>
      <c r="C8" s="1"/>
      <c r="D8" s="1">
        <v>14</v>
      </c>
      <c r="E8" s="246">
        <f t="shared" si="0"/>
        <v>93.010728160532423</v>
      </c>
    </row>
    <row r="9" spans="1:5" x14ac:dyDescent="0.2">
      <c r="A9" t="s">
        <v>465</v>
      </c>
      <c r="B9">
        <v>-15.9844018500206</v>
      </c>
      <c r="C9" s="1"/>
      <c r="D9" s="1">
        <v>16</v>
      </c>
      <c r="E9" s="246">
        <f t="shared" si="0"/>
        <v>255.7504296003296</v>
      </c>
    </row>
    <row r="10" spans="1:5" x14ac:dyDescent="0.2">
      <c r="A10" t="s">
        <v>473</v>
      </c>
      <c r="B10">
        <v>-6.6166342013081999E-3</v>
      </c>
      <c r="C10" s="1"/>
      <c r="D10" s="1">
        <v>24.305</v>
      </c>
      <c r="E10" s="246">
        <f t="shared" si="0"/>
        <v>0.16081729426279578</v>
      </c>
    </row>
    <row r="11" spans="1:5" x14ac:dyDescent="0.2">
      <c r="A11" t="s">
        <v>466</v>
      </c>
      <c r="B11">
        <v>-0.38272421441167798</v>
      </c>
      <c r="C11" s="1"/>
      <c r="D11" s="1">
        <v>31</v>
      </c>
      <c r="E11" s="246">
        <f t="shared" si="0"/>
        <v>11.864450646762018</v>
      </c>
    </row>
    <row r="12" spans="1:5" x14ac:dyDescent="0.2">
      <c r="A12" t="s">
        <v>467</v>
      </c>
      <c r="B12">
        <v>-0.27978413451085199</v>
      </c>
      <c r="C12" s="1"/>
      <c r="D12" s="1">
        <v>32</v>
      </c>
      <c r="E12" s="246">
        <f t="shared" si="0"/>
        <v>8.9530923043472637</v>
      </c>
    </row>
    <row r="13" spans="1:5" x14ac:dyDescent="0.2">
      <c r="A13" t="s">
        <v>469</v>
      </c>
      <c r="B13">
        <v>-3.9699805207849201E-3</v>
      </c>
      <c r="C13" s="1"/>
      <c r="D13" s="1">
        <v>35.453000000000003</v>
      </c>
      <c r="E13" s="246">
        <f t="shared" si="0"/>
        <v>0.14074771940338779</v>
      </c>
    </row>
    <row r="14" spans="1:5" x14ac:dyDescent="0.2">
      <c r="A14" t="s">
        <v>472</v>
      </c>
      <c r="B14">
        <v>-0.148874269529434</v>
      </c>
      <c r="C14" s="1"/>
      <c r="D14" s="1">
        <v>39.098300000000002</v>
      </c>
      <c r="E14" s="246">
        <f t="shared" si="0"/>
        <v>5.8207308523426695</v>
      </c>
    </row>
    <row r="15" spans="1:5" x14ac:dyDescent="0.2">
      <c r="A15" t="s">
        <v>468</v>
      </c>
      <c r="B15">
        <v>-3.9699805207849201E-3</v>
      </c>
      <c r="C15" s="1"/>
      <c r="D15" s="1">
        <v>40.078000000000003</v>
      </c>
      <c r="E15" s="246">
        <f t="shared" si="0"/>
        <v>0.15910887931201803</v>
      </c>
    </row>
    <row r="16" spans="1:5" x14ac:dyDescent="0.2">
      <c r="A16" t="s">
        <v>471</v>
      </c>
      <c r="B16">
        <v>-1.22630583623547E-2</v>
      </c>
      <c r="C16" s="1"/>
      <c r="D16" s="1">
        <v>55</v>
      </c>
      <c r="E16" s="246">
        <f t="shared" si="0"/>
        <v>0.67446820992950851</v>
      </c>
    </row>
    <row r="17" spans="1:5" x14ac:dyDescent="0.2">
      <c r="A17" t="s">
        <v>470</v>
      </c>
      <c r="B17">
        <v>-2.6466536805232802E-3</v>
      </c>
      <c r="C17" s="1"/>
      <c r="D17" s="1">
        <v>63.545999999999999</v>
      </c>
      <c r="E17" s="246">
        <f t="shared" si="0"/>
        <v>0.16818425478253235</v>
      </c>
    </row>
    <row r="18" spans="1:5" x14ac:dyDescent="0.2">
      <c r="A18" s="109" t="s">
        <v>461</v>
      </c>
      <c r="B18">
        <v>-0.324024392695417</v>
      </c>
      <c r="C18" s="1"/>
      <c r="D18" s="1" t="s">
        <v>22</v>
      </c>
      <c r="E18" s="246" t="s">
        <v>22</v>
      </c>
    </row>
    <row r="19" spans="1:5" x14ac:dyDescent="0.2">
      <c r="E19" s="246">
        <f>SUM(E6:E17)</f>
        <v>934.1174242927533</v>
      </c>
    </row>
  </sheetData>
  <sortState xmlns:xlrd2="http://schemas.microsoft.com/office/spreadsheetml/2017/richdata2" ref="A6:C18">
    <sortCondition ref="C6:C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A3E7-BD23-344E-BA3D-EFD3662F1986}">
  <dimension ref="A2:N24"/>
  <sheetViews>
    <sheetView workbookViewId="0">
      <selection activeCell="L4" sqref="L4"/>
    </sheetView>
  </sheetViews>
  <sheetFormatPr baseColWidth="10" defaultRowHeight="16" x14ac:dyDescent="0.2"/>
  <cols>
    <col min="7" max="7" width="10.83203125" customWidth="1"/>
    <col min="8" max="8" width="14.83203125" customWidth="1"/>
    <col min="11" max="11" width="10.83203125" customWidth="1"/>
    <col min="12" max="12" width="14.83203125" customWidth="1"/>
  </cols>
  <sheetData>
    <row r="2" spans="1:14" ht="17" thickBot="1" x14ac:dyDescent="0.25">
      <c r="A2" s="227" t="s">
        <v>453</v>
      </c>
      <c r="F2" s="227" t="s">
        <v>451</v>
      </c>
      <c r="J2" s="227" t="s">
        <v>452</v>
      </c>
    </row>
    <row r="3" spans="1:14" ht="69" thickBot="1" x14ac:dyDescent="0.25">
      <c r="A3" s="228" t="s">
        <v>429</v>
      </c>
      <c r="B3" s="229" t="s">
        <v>430</v>
      </c>
      <c r="C3" s="229" t="s">
        <v>431</v>
      </c>
      <c r="F3" s="238" t="s">
        <v>29</v>
      </c>
      <c r="G3" s="239" t="s">
        <v>450</v>
      </c>
      <c r="H3" s="239" t="s">
        <v>449</v>
      </c>
      <c r="I3" s="236"/>
      <c r="J3" s="240" t="s">
        <v>29</v>
      </c>
      <c r="K3" s="239" t="s">
        <v>450</v>
      </c>
      <c r="L3" s="239" t="s">
        <v>449</v>
      </c>
    </row>
    <row r="4" spans="1:14" x14ac:dyDescent="0.2">
      <c r="A4" t="s">
        <v>432</v>
      </c>
      <c r="B4" s="230">
        <v>300.58667564247924</v>
      </c>
      <c r="C4" s="230">
        <v>45.672662703320661</v>
      </c>
      <c r="F4" t="s">
        <v>55</v>
      </c>
      <c r="G4" s="235">
        <v>0.41403668892002438</v>
      </c>
      <c r="H4" s="244">
        <v>9.6044085809879928E-2</v>
      </c>
      <c r="J4" s="242" t="s">
        <v>55</v>
      </c>
      <c r="K4" s="243">
        <f>B4/1000</f>
        <v>0.30058667564247926</v>
      </c>
      <c r="L4" s="244">
        <f>K4/SUM($K$4:$K$23)</f>
        <v>6.7230326023642609E-2</v>
      </c>
    </row>
    <row r="5" spans="1:14" x14ac:dyDescent="0.2">
      <c r="A5" t="s">
        <v>433</v>
      </c>
      <c r="B5" s="230">
        <v>311.80245535714289</v>
      </c>
      <c r="C5" s="230">
        <v>63.939341140027196</v>
      </c>
      <c r="F5" t="s">
        <v>60</v>
      </c>
      <c r="G5" s="235">
        <v>0.23841047046419442</v>
      </c>
      <c r="H5" s="244">
        <v>5.530407400118087E-2</v>
      </c>
      <c r="J5" s="242" t="s">
        <v>60</v>
      </c>
      <c r="K5" s="243">
        <f>B5/1000</f>
        <v>0.3118024553571429</v>
      </c>
      <c r="L5" s="244">
        <f t="shared" ref="L5:L23" si="0">K5/SUM($K$4:$K$23)</f>
        <v>6.9738888737590238E-2</v>
      </c>
    </row>
    <row r="6" spans="1:14" x14ac:dyDescent="0.2">
      <c r="A6" t="s">
        <v>434</v>
      </c>
      <c r="B6" s="230">
        <v>82.338169642857139</v>
      </c>
      <c r="C6" s="230">
        <v>12.307660019553843</v>
      </c>
      <c r="F6" t="s">
        <v>62</v>
      </c>
      <c r="G6" s="235">
        <v>0.19429180689074915</v>
      </c>
      <c r="H6" s="244">
        <v>4.506986813619366E-2</v>
      </c>
      <c r="J6" s="242" t="s">
        <v>62</v>
      </c>
      <c r="K6" s="243">
        <f>H6</f>
        <v>4.506986813619366E-2</v>
      </c>
      <c r="L6" s="244">
        <f t="shared" si="0"/>
        <v>1.0080493162786985E-2</v>
      </c>
    </row>
    <row r="7" spans="1:14" x14ac:dyDescent="0.2">
      <c r="A7" t="s">
        <v>435</v>
      </c>
      <c r="B7" s="230">
        <v>85.021465183295547</v>
      </c>
      <c r="C7" s="230">
        <v>16.116887839220965</v>
      </c>
      <c r="F7" t="s">
        <v>64</v>
      </c>
      <c r="G7" s="235">
        <v>0.19429180689074918</v>
      </c>
      <c r="H7" s="244">
        <v>4.506986813619366E-2</v>
      </c>
      <c r="J7" s="242" t="s">
        <v>64</v>
      </c>
      <c r="K7" s="243">
        <f>B6/1000</f>
        <v>8.2338169642857145E-2</v>
      </c>
      <c r="L7" s="244">
        <f t="shared" si="0"/>
        <v>1.8416059119877294E-2</v>
      </c>
    </row>
    <row r="8" spans="1:14" x14ac:dyDescent="0.2">
      <c r="A8" t="s">
        <v>436</v>
      </c>
      <c r="B8" s="230">
        <v>825.21922831632662</v>
      </c>
      <c r="C8" s="230">
        <v>116.11391088488762</v>
      </c>
      <c r="F8" t="s">
        <v>66</v>
      </c>
      <c r="G8" s="235">
        <v>7.3813917901725645E-2</v>
      </c>
      <c r="H8" s="244">
        <v>1.7122613658728594E-2</v>
      </c>
      <c r="J8" s="242" t="s">
        <v>66</v>
      </c>
      <c r="K8" s="243">
        <f>G8</f>
        <v>7.3813917901725645E-2</v>
      </c>
      <c r="L8" s="244">
        <f t="shared" si="0"/>
        <v>1.6509493493044553E-2</v>
      </c>
    </row>
    <row r="9" spans="1:14" x14ac:dyDescent="0.2">
      <c r="A9" t="s">
        <v>437</v>
      </c>
      <c r="B9" s="230">
        <v>37.728086026077101</v>
      </c>
      <c r="C9" s="230">
        <v>2.5936518396519759</v>
      </c>
      <c r="F9" t="s">
        <v>68</v>
      </c>
      <c r="G9" s="235">
        <v>0.21210895948771741</v>
      </c>
      <c r="H9" s="244">
        <v>4.9202912812438493E-2</v>
      </c>
      <c r="J9" s="242" t="s">
        <v>68</v>
      </c>
      <c r="K9" s="243">
        <f>B7/2/1000</f>
        <v>4.2510732591647775E-2</v>
      </c>
      <c r="L9" s="244">
        <f t="shared" si="0"/>
        <v>9.508107455300896E-3</v>
      </c>
    </row>
    <row r="10" spans="1:14" x14ac:dyDescent="0.2">
      <c r="A10" t="s">
        <v>438</v>
      </c>
      <c r="B10" s="230">
        <v>198.69142101284956</v>
      </c>
      <c r="C10" s="230">
        <v>62.055967869286114</v>
      </c>
      <c r="F10" t="s">
        <v>70</v>
      </c>
      <c r="G10" s="235">
        <v>0.21210895948771741</v>
      </c>
      <c r="H10" s="244">
        <v>4.9202912812438493E-2</v>
      </c>
      <c r="J10" s="242" t="s">
        <v>70</v>
      </c>
      <c r="K10" s="243">
        <f>B7/2/1000</f>
        <v>4.2510732591647775E-2</v>
      </c>
      <c r="L10" s="244">
        <f t="shared" si="0"/>
        <v>9.508107455300896E-3</v>
      </c>
    </row>
    <row r="11" spans="1:14" x14ac:dyDescent="0.2">
      <c r="A11" t="s">
        <v>439</v>
      </c>
      <c r="B11" s="230">
        <v>309.15621456916102</v>
      </c>
      <c r="C11" s="230">
        <v>66.613454766511197</v>
      </c>
      <c r="F11" t="s">
        <v>72</v>
      </c>
      <c r="G11" s="235">
        <v>0.49378965768740607</v>
      </c>
      <c r="H11" s="244">
        <v>0.1145443810273568</v>
      </c>
      <c r="J11" s="242" t="s">
        <v>72</v>
      </c>
      <c r="K11" s="243">
        <f t="shared" ref="K11:K20" si="1">B8/1000</f>
        <v>0.82521922831632666</v>
      </c>
      <c r="L11" s="244">
        <f t="shared" si="0"/>
        <v>0.18457158036730004</v>
      </c>
    </row>
    <row r="12" spans="1:14" x14ac:dyDescent="0.2">
      <c r="A12" t="s">
        <v>440</v>
      </c>
      <c r="B12" s="230">
        <v>105.93673233182163</v>
      </c>
      <c r="C12" s="230">
        <v>22.198499586847209</v>
      </c>
      <c r="F12" t="s">
        <v>76</v>
      </c>
      <c r="G12" s="235">
        <v>7.6359225415578269E-2</v>
      </c>
      <c r="H12" s="244">
        <v>1.7713048612477855E-2</v>
      </c>
      <c r="J12" s="242" t="s">
        <v>76</v>
      </c>
      <c r="K12" s="243">
        <f t="shared" si="1"/>
        <v>3.77280860260771E-2</v>
      </c>
      <c r="L12" s="244">
        <f t="shared" si="0"/>
        <v>8.438403060813322E-3</v>
      </c>
      <c r="N12" s="1"/>
    </row>
    <row r="13" spans="1:14" x14ac:dyDescent="0.2">
      <c r="A13" t="s">
        <v>441</v>
      </c>
      <c r="B13" s="230">
        <v>193.95845143613002</v>
      </c>
      <c r="C13" s="230">
        <v>22.828781422612892</v>
      </c>
      <c r="F13" t="s">
        <v>79</v>
      </c>
      <c r="G13" s="235">
        <v>0.23416829127444003</v>
      </c>
      <c r="H13" s="244">
        <v>5.4320015744932101E-2</v>
      </c>
      <c r="J13" s="242" t="s">
        <v>79</v>
      </c>
      <c r="K13" s="243">
        <f t="shared" si="1"/>
        <v>0.19869142101284956</v>
      </c>
      <c r="L13" s="244">
        <f t="shared" si="0"/>
        <v>4.4440057045918267E-2</v>
      </c>
    </row>
    <row r="14" spans="1:14" x14ac:dyDescent="0.2">
      <c r="A14" t="s">
        <v>442</v>
      </c>
      <c r="B14" s="230">
        <v>224.29477867535908</v>
      </c>
      <c r="C14" s="230">
        <v>107.90830524451673</v>
      </c>
      <c r="F14" t="s">
        <v>82</v>
      </c>
      <c r="G14" s="235">
        <v>0.36313053864297218</v>
      </c>
      <c r="H14" s="244">
        <v>8.4235386734894696E-2</v>
      </c>
      <c r="J14" s="242" t="s">
        <v>82</v>
      </c>
      <c r="K14" s="243">
        <f t="shared" si="1"/>
        <v>0.30915621456916104</v>
      </c>
      <c r="L14" s="244">
        <f t="shared" si="0"/>
        <v>6.9147020749653593E-2</v>
      </c>
    </row>
    <row r="15" spans="1:14" x14ac:dyDescent="0.2">
      <c r="A15" t="s">
        <v>443</v>
      </c>
      <c r="B15" s="230">
        <v>640.95834514361286</v>
      </c>
      <c r="C15" s="230">
        <v>226.96429077365525</v>
      </c>
      <c r="F15" t="s">
        <v>83</v>
      </c>
      <c r="G15" s="235">
        <v>0.27659008317198353</v>
      </c>
      <c r="H15" s="244">
        <v>6.4160598307419797E-2</v>
      </c>
      <c r="J15" s="242" t="s">
        <v>83</v>
      </c>
      <c r="K15" s="243">
        <f t="shared" si="1"/>
        <v>0.10593673233182163</v>
      </c>
      <c r="L15" s="244">
        <f t="shared" si="0"/>
        <v>2.3694200806887718E-2</v>
      </c>
    </row>
    <row r="16" spans="1:14" x14ac:dyDescent="0.2">
      <c r="A16" t="s">
        <v>444</v>
      </c>
      <c r="B16" s="230">
        <v>297.47496220710508</v>
      </c>
      <c r="C16" s="230">
        <v>62.616694985161146</v>
      </c>
      <c r="F16" t="s">
        <v>85</v>
      </c>
      <c r="G16" s="235">
        <v>0.12387163234082695</v>
      </c>
      <c r="H16" s="244">
        <v>2.8734501082464076E-2</v>
      </c>
      <c r="J16" s="242" t="s">
        <v>85</v>
      </c>
      <c r="K16" s="243">
        <f t="shared" si="1"/>
        <v>0.19395845143613002</v>
      </c>
      <c r="L16" s="244">
        <f t="shared" si="0"/>
        <v>4.3381463590227952E-2</v>
      </c>
    </row>
    <row r="17" spans="1:12" x14ac:dyDescent="0.2">
      <c r="A17" t="s">
        <v>445</v>
      </c>
      <c r="B17" s="230">
        <v>277.19390707671954</v>
      </c>
      <c r="C17" s="230">
        <v>69.960099942542811</v>
      </c>
      <c r="F17" t="s">
        <v>88</v>
      </c>
      <c r="G17" s="235">
        <v>0.14932470747935303</v>
      </c>
      <c r="H17" s="244">
        <v>3.4638850619956696E-2</v>
      </c>
      <c r="J17" s="242" t="s">
        <v>88</v>
      </c>
      <c r="K17" s="243">
        <f t="shared" si="1"/>
        <v>0.22429477867535907</v>
      </c>
      <c r="L17" s="244">
        <f t="shared" si="0"/>
        <v>5.0166598580972208E-2</v>
      </c>
    </row>
    <row r="18" spans="1:12" x14ac:dyDescent="0.2">
      <c r="A18" t="s">
        <v>446</v>
      </c>
      <c r="B18" s="230">
        <v>41.948784722222221</v>
      </c>
      <c r="C18" s="231" t="s">
        <v>447</v>
      </c>
      <c r="F18" t="s">
        <v>90</v>
      </c>
      <c r="G18" s="235">
        <v>0.17817152596968264</v>
      </c>
      <c r="H18" s="244">
        <v>4.1330446762448333E-2</v>
      </c>
      <c r="J18" s="242" t="s">
        <v>90</v>
      </c>
      <c r="K18" s="243">
        <f t="shared" si="1"/>
        <v>0.64095834514361283</v>
      </c>
      <c r="L18" s="244">
        <f t="shared" si="0"/>
        <v>0.14335911071066035</v>
      </c>
    </row>
    <row r="19" spans="1:12" ht="17" thickBot="1" x14ac:dyDescent="0.25">
      <c r="A19" s="232" t="s">
        <v>448</v>
      </c>
      <c r="B19" s="233">
        <v>373.9893353174603</v>
      </c>
      <c r="C19" s="233">
        <v>59.169853390794316</v>
      </c>
      <c r="F19" t="s">
        <v>92</v>
      </c>
      <c r="G19" s="235">
        <v>0.17392934677992827</v>
      </c>
      <c r="H19" s="244">
        <v>4.0346388506199558E-2</v>
      </c>
      <c r="J19" s="242" t="s">
        <v>92</v>
      </c>
      <c r="K19" s="243">
        <f t="shared" si="1"/>
        <v>0.29747496220710506</v>
      </c>
      <c r="L19" s="244">
        <f t="shared" si="0"/>
        <v>6.6534348704271398E-2</v>
      </c>
    </row>
    <row r="20" spans="1:12" ht="17" thickTop="1" x14ac:dyDescent="0.2">
      <c r="F20" t="s">
        <v>94</v>
      </c>
      <c r="G20" s="235">
        <v>0.20447303694615956</v>
      </c>
      <c r="H20" s="244">
        <v>4.7431607951190703E-2</v>
      </c>
      <c r="J20" s="242" t="s">
        <v>94</v>
      </c>
      <c r="K20" s="243">
        <f t="shared" si="1"/>
        <v>0.27719390707671954</v>
      </c>
      <c r="L20" s="244">
        <f t="shared" si="0"/>
        <v>6.1998213010282584E-2</v>
      </c>
    </row>
    <row r="21" spans="1:12" x14ac:dyDescent="0.2">
      <c r="F21" t="s">
        <v>96</v>
      </c>
      <c r="G21" s="235">
        <v>4.5815535249346964E-2</v>
      </c>
      <c r="H21" s="244">
        <v>1.0627829167486714E-2</v>
      </c>
      <c r="J21" s="242" t="s">
        <v>96</v>
      </c>
      <c r="K21" s="243">
        <f>G21</f>
        <v>4.5815535249346964E-2</v>
      </c>
      <c r="L21" s="244">
        <f t="shared" si="0"/>
        <v>1.0247271823269035E-2</v>
      </c>
    </row>
    <row r="22" spans="1:12" x14ac:dyDescent="0.2">
      <c r="F22" t="s">
        <v>98</v>
      </c>
      <c r="G22" s="235">
        <v>0.11114509477156392</v>
      </c>
      <c r="H22" s="244">
        <v>2.5782326313717772E-2</v>
      </c>
      <c r="J22" t="s">
        <v>98</v>
      </c>
      <c r="K22" s="235">
        <f>B18/1000</f>
        <v>4.1948784722222222E-2</v>
      </c>
      <c r="L22" s="244">
        <f t="shared" si="0"/>
        <v>9.3824201193968022E-3</v>
      </c>
    </row>
    <row r="23" spans="1:12" ht="17" thickBot="1" x14ac:dyDescent="0.25">
      <c r="F23" s="234" t="s">
        <v>100</v>
      </c>
      <c r="G23" s="237">
        <v>0.34107120685624959</v>
      </c>
      <c r="H23" s="245">
        <v>7.9118283802401101E-2</v>
      </c>
      <c r="J23" s="234" t="s">
        <v>100</v>
      </c>
      <c r="K23" s="237">
        <f>B19/1000</f>
        <v>0.37398933531746031</v>
      </c>
      <c r="L23" s="245">
        <f t="shared" si="0"/>
        <v>8.3647835982803481E-2</v>
      </c>
    </row>
    <row r="24" spans="1:12" x14ac:dyDescent="0.2">
      <c r="J24" s="241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A786-2ED5-5C44-96A6-E80D9992493E}">
  <dimension ref="A1:X43"/>
  <sheetViews>
    <sheetView workbookViewId="0">
      <selection activeCell="C28" sqref="C28"/>
    </sheetView>
  </sheetViews>
  <sheetFormatPr baseColWidth="10" defaultColWidth="8.83203125" defaultRowHeight="13" x14ac:dyDescent="0.15"/>
  <cols>
    <col min="1" max="1" width="4.5" style="134" customWidth="1"/>
    <col min="2" max="2" width="44.1640625" style="134" customWidth="1"/>
    <col min="3" max="3" width="17.6640625" style="170" customWidth="1"/>
    <col min="4" max="4" width="14.6640625" style="170" customWidth="1"/>
    <col min="5" max="5" width="16.6640625" style="170" customWidth="1"/>
    <col min="6" max="6" width="10.83203125" style="170" customWidth="1"/>
    <col min="7" max="7" width="11.5" style="170" customWidth="1"/>
    <col min="8" max="8" width="23" style="134" customWidth="1"/>
    <col min="9" max="9" width="11.33203125" style="134" customWidth="1"/>
    <col min="10" max="10" width="18.6640625" style="134" customWidth="1"/>
    <col min="11" max="11" width="12.33203125" style="134" customWidth="1"/>
    <col min="12" max="12" width="11.33203125" style="134" customWidth="1"/>
    <col min="13" max="13" width="11.5" style="134" customWidth="1"/>
    <col min="14" max="14" width="24.33203125" style="134" customWidth="1"/>
    <col min="15" max="15" width="9.83203125" style="134" bestFit="1" customWidth="1"/>
    <col min="16" max="17" width="8.83203125" style="134" customWidth="1"/>
    <col min="18" max="18" width="11.5" style="134" customWidth="1"/>
    <col min="19" max="19" width="8.83203125" style="134"/>
    <col min="20" max="22" width="7" style="134" customWidth="1"/>
    <col min="23" max="16384" width="8.83203125" style="134"/>
  </cols>
  <sheetData>
    <row r="1" spans="1:24" ht="16" x14ac:dyDescent="0.2">
      <c r="B1" s="143" t="s">
        <v>4576</v>
      </c>
      <c r="I1" s="2" t="s">
        <v>324</v>
      </c>
      <c r="J1"/>
    </row>
    <row r="2" spans="1:24" ht="17" thickBot="1" x14ac:dyDescent="0.25">
      <c r="G2" s="134"/>
      <c r="I2" s="203" t="s">
        <v>317</v>
      </c>
      <c r="J2" t="s">
        <v>53</v>
      </c>
    </row>
    <row r="3" spans="1:24" ht="16" x14ac:dyDescent="0.2">
      <c r="B3" s="202" t="s">
        <v>364</v>
      </c>
      <c r="C3" s="201" t="s">
        <v>363</v>
      </c>
      <c r="D3" s="201" t="s">
        <v>362</v>
      </c>
      <c r="E3" s="200" t="s">
        <v>361</v>
      </c>
      <c r="F3" s="169" t="s">
        <v>324</v>
      </c>
      <c r="G3" s="134"/>
      <c r="I3" s="4" t="s">
        <v>52</v>
      </c>
      <c r="J3" t="s">
        <v>323</v>
      </c>
      <c r="N3" s="183"/>
    </row>
    <row r="4" spans="1:24" ht="16" x14ac:dyDescent="0.2">
      <c r="B4" s="199"/>
      <c r="C4" s="155">
        <v>0.75</v>
      </c>
      <c r="D4" s="155">
        <v>0.18</v>
      </c>
      <c r="E4" s="155">
        <v>0.05</v>
      </c>
      <c r="F4" s="204" t="s">
        <v>317</v>
      </c>
      <c r="I4" s="213" t="s">
        <v>379</v>
      </c>
      <c r="J4" s="212" t="s">
        <v>380</v>
      </c>
      <c r="N4" s="183"/>
    </row>
    <row r="5" spans="1:24" ht="14" thickBot="1" x14ac:dyDescent="0.2">
      <c r="B5" s="182" t="s">
        <v>360</v>
      </c>
      <c r="C5" s="198">
        <v>0.76531000000000005</v>
      </c>
      <c r="D5" s="198">
        <v>0.18367</v>
      </c>
      <c r="E5" s="198">
        <v>5.1020000000000003E-2</v>
      </c>
      <c r="F5" s="179"/>
      <c r="L5" s="183"/>
      <c r="N5" s="183"/>
    </row>
    <row r="6" spans="1:24" ht="14" thickBot="1" x14ac:dyDescent="0.2">
      <c r="C6" s="150"/>
      <c r="D6" s="150"/>
      <c r="E6" s="150"/>
      <c r="G6" s="134"/>
      <c r="I6" s="178"/>
      <c r="J6" s="177"/>
      <c r="O6" s="176"/>
    </row>
    <row r="7" spans="1:24" x14ac:dyDescent="0.15">
      <c r="A7" s="197"/>
      <c r="B7" s="174" t="s">
        <v>359</v>
      </c>
      <c r="C7" s="196" t="s">
        <v>358</v>
      </c>
      <c r="D7" s="196" t="s">
        <v>358</v>
      </c>
      <c r="E7" s="196" t="s">
        <v>358</v>
      </c>
      <c r="F7" s="195"/>
      <c r="G7" s="134"/>
      <c r="K7" s="176"/>
    </row>
    <row r="8" spans="1:24" x14ac:dyDescent="0.15">
      <c r="B8" s="194" t="s">
        <v>357</v>
      </c>
      <c r="C8" s="218">
        <v>0.21267441680358679</v>
      </c>
      <c r="D8" s="218">
        <v>0.21267441680358679</v>
      </c>
      <c r="E8" s="218">
        <v>0.21267441680358679</v>
      </c>
      <c r="F8" s="151"/>
      <c r="G8" s="134"/>
      <c r="J8" s="143" t="s">
        <v>383</v>
      </c>
      <c r="K8" s="176"/>
    </row>
    <row r="9" spans="1:24" ht="43" customHeight="1" x14ac:dyDescent="0.15">
      <c r="B9" s="194" t="s">
        <v>356</v>
      </c>
      <c r="C9" s="218">
        <v>0.4468310979307682</v>
      </c>
      <c r="D9" s="218">
        <v>0.4468310979307682</v>
      </c>
      <c r="E9" s="218">
        <v>0.4468310979307682</v>
      </c>
      <c r="F9" s="151"/>
      <c r="G9" s="134"/>
      <c r="J9" s="145" t="s">
        <v>378</v>
      </c>
      <c r="K9" s="210" t="s">
        <v>413</v>
      </c>
      <c r="L9" s="211" t="s">
        <v>414</v>
      </c>
      <c r="M9" s="211" t="s">
        <v>415</v>
      </c>
      <c r="N9" s="214" t="s">
        <v>385</v>
      </c>
      <c r="O9" s="215" t="s">
        <v>386</v>
      </c>
      <c r="P9" s="216" t="s">
        <v>394</v>
      </c>
      <c r="Q9" s="216" t="s">
        <v>412</v>
      </c>
      <c r="R9" s="210" t="s">
        <v>418</v>
      </c>
      <c r="T9" s="176"/>
    </row>
    <row r="10" spans="1:24" x14ac:dyDescent="0.15">
      <c r="B10" s="194" t="s">
        <v>372</v>
      </c>
      <c r="C10" s="218">
        <v>0.34049448526564502</v>
      </c>
      <c r="D10" s="218">
        <v>0.34049448526564502</v>
      </c>
      <c r="E10" s="218">
        <v>0.34049448526564502</v>
      </c>
      <c r="F10" s="151"/>
      <c r="G10" s="134"/>
      <c r="J10" s="207" t="s">
        <v>365</v>
      </c>
      <c r="K10" s="155">
        <v>0.8</v>
      </c>
      <c r="L10" s="208">
        <v>0.4</v>
      </c>
      <c r="M10" s="208">
        <v>0.4</v>
      </c>
      <c r="N10" s="139" t="s">
        <v>401</v>
      </c>
      <c r="O10" s="217" t="s">
        <v>402</v>
      </c>
      <c r="P10" s="155">
        <v>200.32</v>
      </c>
      <c r="Q10" s="155">
        <f>K10/P10</f>
        <v>3.9936102236421732E-3</v>
      </c>
      <c r="R10" s="219">
        <f>Q10/SUM($Q$10:$Q$24)</f>
        <v>1.0353029382434752E-2</v>
      </c>
      <c r="T10" s="176"/>
    </row>
    <row r="11" spans="1:24" ht="14" thickBot="1" x14ac:dyDescent="0.2">
      <c r="B11" s="193"/>
      <c r="C11" s="192"/>
      <c r="D11" s="192"/>
      <c r="E11" s="192"/>
      <c r="F11" s="191"/>
      <c r="G11" s="134"/>
      <c r="J11" s="207" t="s">
        <v>366</v>
      </c>
      <c r="K11" s="155">
        <v>0.5</v>
      </c>
      <c r="L11" s="208">
        <v>0.6</v>
      </c>
      <c r="M11" s="208">
        <v>0.5</v>
      </c>
      <c r="N11" s="139" t="s">
        <v>399</v>
      </c>
      <c r="O11" s="217" t="s">
        <v>400</v>
      </c>
      <c r="P11" s="218">
        <v>228.37</v>
      </c>
      <c r="Q11" s="155">
        <f t="shared" ref="Q11:Q24" si="0">K11/P11</f>
        <v>2.1894294346893198E-3</v>
      </c>
      <c r="R11" s="219">
        <f t="shared" ref="R11:R24" si="1">Q11/SUM($Q$10:$Q$24)</f>
        <v>5.6758737079337512E-3</v>
      </c>
      <c r="T11" s="176"/>
    </row>
    <row r="12" spans="1:24" ht="14" thickBot="1" x14ac:dyDescent="0.2">
      <c r="G12" s="134"/>
      <c r="J12" s="207" t="s">
        <v>367</v>
      </c>
      <c r="K12" s="155" t="s">
        <v>22</v>
      </c>
      <c r="L12" s="209" t="s">
        <v>22</v>
      </c>
      <c r="M12" s="208" t="s">
        <v>22</v>
      </c>
      <c r="N12" s="139" t="s">
        <v>403</v>
      </c>
      <c r="O12" s="155" t="s">
        <v>398</v>
      </c>
      <c r="P12" s="218">
        <v>242.4</v>
      </c>
      <c r="Q12" s="155" t="s">
        <v>22</v>
      </c>
      <c r="R12" s="219" t="s">
        <v>22</v>
      </c>
      <c r="S12" s="177"/>
      <c r="X12" s="176"/>
    </row>
    <row r="13" spans="1:24" x14ac:dyDescent="0.15">
      <c r="B13" s="190" t="s">
        <v>355</v>
      </c>
      <c r="C13" s="189" t="s">
        <v>354</v>
      </c>
      <c r="D13" s="189" t="s">
        <v>353</v>
      </c>
      <c r="E13" s="189" t="s">
        <v>352</v>
      </c>
      <c r="F13" s="188"/>
      <c r="G13" s="187" t="s">
        <v>326</v>
      </c>
      <c r="J13" s="207" t="s">
        <v>368</v>
      </c>
      <c r="K13" s="155">
        <v>0.4</v>
      </c>
      <c r="L13" s="209" t="s">
        <v>22</v>
      </c>
      <c r="M13" s="208">
        <v>0.4</v>
      </c>
      <c r="N13" s="139" t="s">
        <v>397</v>
      </c>
      <c r="O13" s="155" t="s">
        <v>389</v>
      </c>
      <c r="P13" s="218">
        <v>256.42</v>
      </c>
      <c r="Q13" s="155">
        <f t="shared" si="0"/>
        <v>1.5599407222525543E-3</v>
      </c>
      <c r="R13" s="219">
        <f t="shared" si="1"/>
        <v>4.0439880779372306E-3</v>
      </c>
      <c r="S13" s="177"/>
      <c r="X13" s="176"/>
    </row>
    <row r="14" spans="1:24" ht="15" x14ac:dyDescent="0.15">
      <c r="B14" s="186">
        <v>160</v>
      </c>
      <c r="C14" s="223">
        <f>C8*$C$5</f>
        <v>0.16276185792395301</v>
      </c>
      <c r="D14" s="223">
        <f>C8*$D$5</f>
        <v>3.9061910134314787E-2</v>
      </c>
      <c r="E14" s="223">
        <f>C8*$E$5</f>
        <v>1.0850648745318998E-2</v>
      </c>
      <c r="G14" s="185">
        <f>SUM(C14:E14)</f>
        <v>0.21267441680358679</v>
      </c>
      <c r="J14" s="207" t="s">
        <v>381</v>
      </c>
      <c r="K14" s="155">
        <v>1.6</v>
      </c>
      <c r="L14" s="209">
        <v>2.2999999999999998</v>
      </c>
      <c r="M14" s="208">
        <v>3</v>
      </c>
      <c r="N14" s="139" t="s">
        <v>396</v>
      </c>
      <c r="O14" s="155" t="s">
        <v>395</v>
      </c>
      <c r="P14" s="218">
        <v>266.5</v>
      </c>
      <c r="Q14" s="155">
        <f t="shared" si="0"/>
        <v>6.0037523452157598E-3</v>
      </c>
      <c r="R14" s="219">
        <f t="shared" si="1"/>
        <v>1.5564118918494027E-2</v>
      </c>
      <c r="X14" s="176"/>
    </row>
    <row r="15" spans="1:24" x14ac:dyDescent="0.15">
      <c r="B15" s="186">
        <v>161</v>
      </c>
      <c r="C15" s="223">
        <f t="shared" ref="C15:C16" si="2">C9*$C$5</f>
        <v>0.34196430755739621</v>
      </c>
      <c r="D15" s="223">
        <f t="shared" ref="D15:D16" si="3">C9*$D$5</f>
        <v>8.2069467756944195E-2</v>
      </c>
      <c r="E15" s="223">
        <f t="shared" ref="E15:E16" si="4">C9*$E$5</f>
        <v>2.2797322616427796E-2</v>
      </c>
      <c r="G15" s="185">
        <f>SUM(C15:E15)</f>
        <v>0.4468310979307682</v>
      </c>
      <c r="J15" s="207" t="s">
        <v>369</v>
      </c>
      <c r="K15" s="155">
        <v>5.4</v>
      </c>
      <c r="L15" s="209">
        <v>5.4</v>
      </c>
      <c r="M15" s="208">
        <v>5.9</v>
      </c>
      <c r="N15" s="139" t="s">
        <v>393</v>
      </c>
      <c r="O15" s="155" t="s">
        <v>391</v>
      </c>
      <c r="P15" s="218">
        <v>254.4</v>
      </c>
      <c r="Q15" s="155">
        <f t="shared" si="0"/>
        <v>2.1226415094339625E-2</v>
      </c>
      <c r="R15" s="219">
        <f t="shared" si="1"/>
        <v>5.5027327868525842E-2</v>
      </c>
      <c r="S15" s="177"/>
      <c r="X15" s="176"/>
    </row>
    <row r="16" spans="1:24" x14ac:dyDescent="0.15">
      <c r="B16" s="186" t="s">
        <v>420</v>
      </c>
      <c r="C16" s="223">
        <f t="shared" si="2"/>
        <v>0.2605838345186508</v>
      </c>
      <c r="D16" s="223">
        <f t="shared" si="3"/>
        <v>6.2538622108741018E-2</v>
      </c>
      <c r="E16" s="223">
        <f t="shared" si="4"/>
        <v>1.7372028638253208E-2</v>
      </c>
      <c r="G16" s="185">
        <f>SUM(C16:E16)</f>
        <v>0.34049448526564502</v>
      </c>
      <c r="J16" s="207" t="s">
        <v>370</v>
      </c>
      <c r="K16" s="155" t="s">
        <v>22</v>
      </c>
      <c r="L16" s="209">
        <v>3.2</v>
      </c>
      <c r="M16" s="208" t="s">
        <v>22</v>
      </c>
      <c r="N16" s="139" t="s">
        <v>392</v>
      </c>
      <c r="O16" s="155" t="s">
        <v>391</v>
      </c>
      <c r="P16" s="218">
        <v>254.4</v>
      </c>
      <c r="Q16" s="155" t="s">
        <v>22</v>
      </c>
      <c r="R16" s="219" t="s">
        <v>22</v>
      </c>
      <c r="S16" s="177"/>
      <c r="X16" s="176"/>
    </row>
    <row r="17" spans="2:24" x14ac:dyDescent="0.15">
      <c r="B17" s="153"/>
      <c r="G17" s="184"/>
      <c r="J17" s="207" t="s">
        <v>371</v>
      </c>
      <c r="K17" s="155">
        <v>36.200000000000003</v>
      </c>
      <c r="L17" s="209">
        <v>28.6</v>
      </c>
      <c r="M17" s="208">
        <v>36.200000000000003</v>
      </c>
      <c r="N17" s="139" t="s">
        <v>390</v>
      </c>
      <c r="O17" s="155" t="s">
        <v>391</v>
      </c>
      <c r="P17" s="218">
        <v>254.4</v>
      </c>
      <c r="Q17" s="155">
        <f t="shared" si="0"/>
        <v>0.14229559748427673</v>
      </c>
      <c r="R17" s="219">
        <f t="shared" si="1"/>
        <v>0.36888690163715465</v>
      </c>
      <c r="X17" s="176"/>
    </row>
    <row r="18" spans="2:24" ht="14" thickBot="1" x14ac:dyDescent="0.2">
      <c r="B18" s="182" t="s">
        <v>351</v>
      </c>
      <c r="C18" s="181">
        <f>SUM(C14:C17)</f>
        <v>0.76530999999999993</v>
      </c>
      <c r="D18" s="180">
        <f>SUM(D14:D17)</f>
        <v>0.18367</v>
      </c>
      <c r="E18" s="180">
        <f>SUM(E14:E17)</f>
        <v>5.102000000000001E-2</v>
      </c>
      <c r="F18" s="180"/>
      <c r="G18" s="179"/>
      <c r="J18" s="207" t="s">
        <v>357</v>
      </c>
      <c r="K18" s="155">
        <v>19.8</v>
      </c>
      <c r="L18" s="208">
        <v>25</v>
      </c>
      <c r="M18" s="208">
        <v>37.799999999999997</v>
      </c>
      <c r="N18" s="139" t="s">
        <v>388</v>
      </c>
      <c r="O18" s="155" t="s">
        <v>389</v>
      </c>
      <c r="P18" s="218">
        <v>254.4</v>
      </c>
      <c r="Q18" s="155">
        <f t="shared" si="0"/>
        <v>7.783018867924528E-2</v>
      </c>
      <c r="R18" s="219">
        <f t="shared" si="1"/>
        <v>0.20176686885126138</v>
      </c>
      <c r="S18" s="177"/>
      <c r="X18" s="176"/>
    </row>
    <row r="19" spans="2:24" x14ac:dyDescent="0.15">
      <c r="J19" s="207" t="s">
        <v>372</v>
      </c>
      <c r="K19" s="155">
        <v>33.700000000000003</v>
      </c>
      <c r="L19" s="208">
        <v>30.5</v>
      </c>
      <c r="M19" s="208">
        <v>12.7</v>
      </c>
      <c r="N19" s="139" t="s">
        <v>384</v>
      </c>
      <c r="O19" s="155" t="s">
        <v>387</v>
      </c>
      <c r="P19" s="218">
        <v>270.45</v>
      </c>
      <c r="Q19" s="155">
        <f t="shared" si="0"/>
        <v>0.12460713625439085</v>
      </c>
      <c r="R19" s="219">
        <f t="shared" si="1"/>
        <v>0.32303136026285084</v>
      </c>
      <c r="S19" s="177"/>
      <c r="X19" s="176"/>
    </row>
    <row r="20" spans="2:24" ht="14" thickBot="1" x14ac:dyDescent="0.2">
      <c r="J20" s="207" t="s">
        <v>373</v>
      </c>
      <c r="K20" s="155">
        <v>0.3</v>
      </c>
      <c r="L20" s="208">
        <v>0.9</v>
      </c>
      <c r="M20" s="208">
        <v>0.3</v>
      </c>
      <c r="N20" s="139" t="s">
        <v>404</v>
      </c>
      <c r="O20" s="155" t="s">
        <v>405</v>
      </c>
      <c r="P20" s="155">
        <v>272.42</v>
      </c>
      <c r="Q20" s="155">
        <f t="shared" si="0"/>
        <v>1.1012407312238454E-3</v>
      </c>
      <c r="R20" s="219">
        <f t="shared" si="1"/>
        <v>2.8548548829325981E-3</v>
      </c>
      <c r="S20" s="177"/>
      <c r="X20" s="176"/>
    </row>
    <row r="21" spans="2:24" x14ac:dyDescent="0.15">
      <c r="B21" s="190" t="s">
        <v>355</v>
      </c>
      <c r="C21" s="189" t="s">
        <v>354</v>
      </c>
      <c r="D21" s="189" t="s">
        <v>353</v>
      </c>
      <c r="E21" s="189" t="s">
        <v>352</v>
      </c>
      <c r="F21" s="188"/>
      <c r="G21" s="187" t="s">
        <v>326</v>
      </c>
      <c r="J21" s="207" t="s">
        <v>374</v>
      </c>
      <c r="K21" s="155" t="s">
        <v>22</v>
      </c>
      <c r="L21" s="208" t="s">
        <v>22</v>
      </c>
      <c r="M21" s="208">
        <v>0.2</v>
      </c>
      <c r="N21" s="139" t="s">
        <v>406</v>
      </c>
      <c r="O21" s="155" t="s">
        <v>387</v>
      </c>
      <c r="P21" s="218">
        <v>270.5</v>
      </c>
      <c r="Q21" s="155" t="s">
        <v>22</v>
      </c>
      <c r="R21" s="219" t="s">
        <v>22</v>
      </c>
    </row>
    <row r="22" spans="2:24" x14ac:dyDescent="0.15">
      <c r="B22" s="186">
        <v>160</v>
      </c>
      <c r="C22" s="223">
        <f>C14+C16</f>
        <v>0.42334569244260378</v>
      </c>
      <c r="D22" s="223">
        <f t="shared" ref="D22:E22" si="5">D14+D16</f>
        <v>0.1016005322430558</v>
      </c>
      <c r="E22" s="223">
        <f t="shared" si="5"/>
        <v>2.8222677383572207E-2</v>
      </c>
      <c r="G22" s="185">
        <f>SUM(C22:E22)</f>
        <v>0.55316890206923175</v>
      </c>
      <c r="J22" s="207" t="s">
        <v>375</v>
      </c>
      <c r="K22" s="155" t="s">
        <v>22</v>
      </c>
      <c r="L22" s="208">
        <v>0.9</v>
      </c>
      <c r="M22" s="208" t="s">
        <v>22</v>
      </c>
      <c r="N22" s="139" t="s">
        <v>407</v>
      </c>
      <c r="O22" s="155" t="s">
        <v>408</v>
      </c>
      <c r="P22" s="218">
        <v>282.5</v>
      </c>
      <c r="Q22" s="155" t="s">
        <v>22</v>
      </c>
      <c r="R22" s="219" t="s">
        <v>22</v>
      </c>
    </row>
    <row r="23" spans="2:24" x14ac:dyDescent="0.15">
      <c r="B23" s="186">
        <v>161</v>
      </c>
      <c r="C23" s="223">
        <f>C15</f>
        <v>0.34196430755739621</v>
      </c>
      <c r="D23" s="223">
        <f t="shared" ref="D23:E23" si="6">D15</f>
        <v>8.2069467756944195E-2</v>
      </c>
      <c r="E23" s="223">
        <f t="shared" si="6"/>
        <v>2.2797322616427796E-2</v>
      </c>
      <c r="G23" s="185">
        <f>SUM(C23:E23)</f>
        <v>0.4468310979307682</v>
      </c>
      <c r="J23" s="207" t="s">
        <v>376</v>
      </c>
      <c r="K23" s="155">
        <v>0.6</v>
      </c>
      <c r="L23" s="208">
        <v>0.7</v>
      </c>
      <c r="M23" s="208">
        <v>0.9</v>
      </c>
      <c r="N23" s="139" t="s">
        <v>409</v>
      </c>
      <c r="O23" s="155" t="s">
        <v>408</v>
      </c>
      <c r="P23" s="218">
        <v>282.5</v>
      </c>
      <c r="Q23" s="155">
        <f t="shared" si="0"/>
        <v>2.1238938053097342E-3</v>
      </c>
      <c r="R23" s="219">
        <f t="shared" si="1"/>
        <v>5.5059792368743242E-3</v>
      </c>
    </row>
    <row r="24" spans="2:24" x14ac:dyDescent="0.15">
      <c r="B24" s="153"/>
      <c r="G24" s="184"/>
      <c r="J24" s="207" t="s">
        <v>377</v>
      </c>
      <c r="K24" s="155">
        <v>0.8</v>
      </c>
      <c r="L24" s="208">
        <v>1.4</v>
      </c>
      <c r="M24" s="208">
        <v>1</v>
      </c>
      <c r="N24" s="139" t="s">
        <v>410</v>
      </c>
      <c r="O24" s="155" t="s">
        <v>411</v>
      </c>
      <c r="P24" s="218">
        <v>284.5</v>
      </c>
      <c r="Q24" s="155">
        <f t="shared" si="0"/>
        <v>2.8119507908611601E-3</v>
      </c>
      <c r="R24" s="219">
        <f t="shared" si="1"/>
        <v>7.2896971736004547E-3</v>
      </c>
    </row>
    <row r="25" spans="2:24" ht="20" thickBot="1" x14ac:dyDescent="0.25">
      <c r="B25" s="182" t="s">
        <v>351</v>
      </c>
      <c r="C25" s="181">
        <f>SUM(C22:C24)</f>
        <v>0.76530999999999993</v>
      </c>
      <c r="D25" s="180">
        <f>SUM(D22:D24)</f>
        <v>0.18367</v>
      </c>
      <c r="E25" s="180">
        <f>SUM(E22:E24)</f>
        <v>5.1020000000000003E-2</v>
      </c>
      <c r="F25" s="180"/>
      <c r="G25" s="179"/>
      <c r="J25" t="s">
        <v>382</v>
      </c>
    </row>
    <row r="26" spans="2:24" ht="19" x14ac:dyDescent="0.2">
      <c r="B26" s="225" t="s">
        <v>428</v>
      </c>
      <c r="J26" s="224" t="s">
        <v>421</v>
      </c>
    </row>
    <row r="27" spans="2:24" x14ac:dyDescent="0.15">
      <c r="J27" s="205"/>
    </row>
    <row r="28" spans="2:24" x14ac:dyDescent="0.15">
      <c r="D28" s="226"/>
      <c r="E28" s="221"/>
      <c r="F28" s="221"/>
      <c r="G28" s="221"/>
      <c r="J28" s="220" t="s">
        <v>416</v>
      </c>
    </row>
    <row r="29" spans="2:24" x14ac:dyDescent="0.15">
      <c r="D29" s="226"/>
      <c r="E29" s="221"/>
      <c r="F29" s="221"/>
      <c r="G29" s="221"/>
      <c r="J29" s="222" t="s">
        <v>417</v>
      </c>
      <c r="K29" s="216" t="s">
        <v>419</v>
      </c>
      <c r="L29" s="216" t="s">
        <v>358</v>
      </c>
      <c r="M29" s="216" t="s">
        <v>386</v>
      </c>
      <c r="N29" s="216" t="s">
        <v>394</v>
      </c>
    </row>
    <row r="30" spans="2:24" x14ac:dyDescent="0.15">
      <c r="D30" s="226"/>
      <c r="E30" s="221"/>
      <c r="F30" s="221"/>
      <c r="G30" s="221"/>
      <c r="J30" s="207" t="s">
        <v>357</v>
      </c>
      <c r="K30" s="218">
        <f>R18</f>
        <v>0.20176686885126138</v>
      </c>
      <c r="L30" s="218">
        <f>K30/(SUM($K$30:$K$32))</f>
        <v>0.21267441680358679</v>
      </c>
      <c r="M30" s="155" t="s">
        <v>389</v>
      </c>
      <c r="N30" s="218">
        <v>254.4</v>
      </c>
    </row>
    <row r="31" spans="2:24" x14ac:dyDescent="0.15">
      <c r="J31" s="207" t="s">
        <v>356</v>
      </c>
      <c r="K31" s="218">
        <f>SUM(R15:R17)</f>
        <v>0.42391422950568047</v>
      </c>
      <c r="L31" s="218">
        <f t="shared" ref="L31:L32" si="7">K31/(SUM($K$30:$K$32))</f>
        <v>0.4468310979307682</v>
      </c>
      <c r="M31" s="155" t="s">
        <v>389</v>
      </c>
      <c r="N31" s="218">
        <v>254.4</v>
      </c>
    </row>
    <row r="32" spans="2:24" x14ac:dyDescent="0.15">
      <c r="D32" s="226"/>
      <c r="J32" s="207" t="s">
        <v>372</v>
      </c>
      <c r="K32" s="218">
        <f>R19</f>
        <v>0.32303136026285084</v>
      </c>
      <c r="L32" s="218">
        <f t="shared" si="7"/>
        <v>0.34049448526564502</v>
      </c>
      <c r="M32" s="155" t="s">
        <v>387</v>
      </c>
      <c r="N32" s="218">
        <v>270.45</v>
      </c>
    </row>
    <row r="33" spans="4:11" x14ac:dyDescent="0.15">
      <c r="D33" s="221"/>
      <c r="J33" s="205"/>
      <c r="K33" s="206"/>
    </row>
    <row r="34" spans="4:11" x14ac:dyDescent="0.15">
      <c r="D34" s="221"/>
    </row>
    <row r="35" spans="4:11" x14ac:dyDescent="0.15">
      <c r="D35" s="226"/>
    </row>
    <row r="36" spans="4:11" x14ac:dyDescent="0.15">
      <c r="D36" s="221"/>
    </row>
    <row r="37" spans="4:11" x14ac:dyDescent="0.15">
      <c r="D37" s="221"/>
    </row>
    <row r="38" spans="4:11" x14ac:dyDescent="0.15">
      <c r="D38" s="221"/>
    </row>
    <row r="39" spans="4:11" x14ac:dyDescent="0.15">
      <c r="D39" s="221"/>
    </row>
    <row r="40" spans="4:11" x14ac:dyDescent="0.15">
      <c r="D40" s="221"/>
    </row>
    <row r="41" spans="4:11" x14ac:dyDescent="0.15">
      <c r="D41" s="221"/>
    </row>
    <row r="42" spans="4:11" x14ac:dyDescent="0.15">
      <c r="D42" s="221"/>
    </row>
    <row r="43" spans="4:11" x14ac:dyDescent="0.15">
      <c r="D43" s="2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BC0F-96D6-AB4B-92E8-DA6E87921B03}">
  <dimension ref="B1:J19"/>
  <sheetViews>
    <sheetView workbookViewId="0">
      <selection activeCell="J11" sqref="J11"/>
    </sheetView>
  </sheetViews>
  <sheetFormatPr baseColWidth="10" defaultColWidth="8.83203125" defaultRowHeight="13" x14ac:dyDescent="0.15"/>
  <cols>
    <col min="1" max="1" width="3.5" style="134" customWidth="1"/>
    <col min="2" max="2" width="11.5" style="134" bestFit="1" customWidth="1"/>
    <col min="3" max="3" width="19.1640625" style="134" bestFit="1" customWidth="1"/>
    <col min="4" max="4" width="25" style="134" customWidth="1"/>
    <col min="5" max="5" width="18.6640625" style="134" bestFit="1" customWidth="1"/>
    <col min="6" max="6" width="7.6640625" style="134" bestFit="1" customWidth="1"/>
    <col min="7" max="7" width="13.83203125" style="134" bestFit="1" customWidth="1"/>
    <col min="8" max="8" width="8.83203125" style="134"/>
    <col min="9" max="9" width="10.33203125" style="134" bestFit="1" customWidth="1"/>
    <col min="10" max="16384" width="8.83203125" style="134"/>
  </cols>
  <sheetData>
    <row r="1" spans="2:10" x14ac:dyDescent="0.15">
      <c r="B1" s="143" t="s">
        <v>4578</v>
      </c>
      <c r="D1" s="170"/>
      <c r="E1" s="170"/>
      <c r="F1" s="170"/>
      <c r="G1" s="170"/>
      <c r="H1" s="170"/>
      <c r="I1" s="175" t="s">
        <v>50</v>
      </c>
    </row>
    <row r="2" spans="2:10" ht="14" thickBot="1" x14ac:dyDescent="0.2">
      <c r="C2" s="143"/>
      <c r="D2" s="170"/>
      <c r="E2" s="170"/>
      <c r="F2" s="170"/>
      <c r="G2" s="170"/>
      <c r="H2" s="170"/>
      <c r="I2" s="134" t="s">
        <v>301</v>
      </c>
      <c r="J2" s="134" t="s">
        <v>315</v>
      </c>
    </row>
    <row r="3" spans="2:10" x14ac:dyDescent="0.15">
      <c r="B3" s="174" t="s">
        <v>50</v>
      </c>
      <c r="C3" s="173" t="s">
        <v>350</v>
      </c>
      <c r="D3" s="173" t="s">
        <v>349</v>
      </c>
      <c r="E3" s="173" t="s">
        <v>348</v>
      </c>
      <c r="F3" s="173" t="s">
        <v>347</v>
      </c>
      <c r="G3" s="172" t="s">
        <v>346</v>
      </c>
      <c r="I3" s="134" t="s">
        <v>52</v>
      </c>
      <c r="J3" s="134" t="s">
        <v>323</v>
      </c>
    </row>
    <row r="4" spans="2:10" x14ac:dyDescent="0.15">
      <c r="B4" s="141" t="s">
        <v>328</v>
      </c>
      <c r="C4" s="139" t="s">
        <v>345</v>
      </c>
      <c r="D4" s="139" t="s">
        <v>344</v>
      </c>
      <c r="E4" s="139">
        <v>225</v>
      </c>
      <c r="F4" s="155" t="s">
        <v>150</v>
      </c>
      <c r="G4" s="138">
        <f t="shared" ref="G4:G12" si="0">E4/$E$19</f>
        <v>0.75250836120401343</v>
      </c>
      <c r="I4" s="134" t="s">
        <v>317</v>
      </c>
      <c r="J4" s="134" t="s">
        <v>53</v>
      </c>
    </row>
    <row r="5" spans="2:10" x14ac:dyDescent="0.15">
      <c r="B5" s="141" t="s">
        <v>328</v>
      </c>
      <c r="C5" s="139" t="s">
        <v>343</v>
      </c>
      <c r="D5" s="139" t="s">
        <v>342</v>
      </c>
      <c r="E5" s="139">
        <v>9</v>
      </c>
      <c r="F5" s="155" t="s">
        <v>158</v>
      </c>
      <c r="G5" s="138">
        <f t="shared" si="0"/>
        <v>3.0100334448160536E-2</v>
      </c>
    </row>
    <row r="6" spans="2:10" x14ac:dyDescent="0.15">
      <c r="B6" s="141" t="s">
        <v>328</v>
      </c>
      <c r="C6" s="139"/>
      <c r="D6" s="139"/>
      <c r="E6" s="139">
        <v>9</v>
      </c>
      <c r="F6" s="155" t="s">
        <v>7</v>
      </c>
      <c r="G6" s="138">
        <f t="shared" si="0"/>
        <v>3.0100334448160536E-2</v>
      </c>
    </row>
    <row r="7" spans="2:10" ht="13.5" customHeight="1" x14ac:dyDescent="0.15">
      <c r="B7" s="141" t="s">
        <v>328</v>
      </c>
      <c r="C7" s="139" t="s">
        <v>341</v>
      </c>
      <c r="D7" s="139" t="s">
        <v>340</v>
      </c>
      <c r="E7" s="139">
        <v>10</v>
      </c>
      <c r="F7" s="155" t="s">
        <v>155</v>
      </c>
      <c r="G7" s="138">
        <f t="shared" si="0"/>
        <v>3.3444816053511704E-2</v>
      </c>
    </row>
    <row r="8" spans="2:10" x14ac:dyDescent="0.15">
      <c r="B8" s="141" t="s">
        <v>328</v>
      </c>
      <c r="C8" s="139" t="s">
        <v>339</v>
      </c>
      <c r="D8" s="139" t="s">
        <v>338</v>
      </c>
      <c r="E8" s="139">
        <v>6</v>
      </c>
      <c r="F8" s="155" t="s">
        <v>162</v>
      </c>
      <c r="G8" s="138">
        <f t="shared" si="0"/>
        <v>2.0066889632107024E-2</v>
      </c>
    </row>
    <row r="9" spans="2:10" x14ac:dyDescent="0.15">
      <c r="B9" s="141" t="s">
        <v>328</v>
      </c>
      <c r="C9" s="139" t="s">
        <v>337</v>
      </c>
      <c r="D9" s="139" t="s">
        <v>336</v>
      </c>
      <c r="E9" s="139">
        <v>6</v>
      </c>
      <c r="F9" s="155" t="s">
        <v>156</v>
      </c>
      <c r="G9" s="138">
        <f t="shared" si="0"/>
        <v>2.0066889632107024E-2</v>
      </c>
    </row>
    <row r="10" spans="2:10" x14ac:dyDescent="0.15">
      <c r="B10" s="141" t="s">
        <v>328</v>
      </c>
      <c r="C10" s="139" t="s">
        <v>335</v>
      </c>
      <c r="D10" s="139" t="s">
        <v>332</v>
      </c>
      <c r="E10" s="139">
        <v>5</v>
      </c>
      <c r="F10" s="155" t="s">
        <v>334</v>
      </c>
      <c r="G10" s="138">
        <f t="shared" si="0"/>
        <v>1.6722408026755852E-2</v>
      </c>
    </row>
    <row r="11" spans="2:10" ht="13.5" customHeight="1" x14ac:dyDescent="0.15">
      <c r="B11" s="141" t="s">
        <v>328</v>
      </c>
      <c r="C11" s="139" t="s">
        <v>333</v>
      </c>
      <c r="D11" s="139" t="s">
        <v>332</v>
      </c>
      <c r="E11" s="139">
        <v>5</v>
      </c>
      <c r="F11" s="155" t="s">
        <v>166</v>
      </c>
      <c r="G11" s="138">
        <f t="shared" si="0"/>
        <v>1.6722408026755852E-2</v>
      </c>
    </row>
    <row r="12" spans="2:10" x14ac:dyDescent="0.15">
      <c r="B12" s="141" t="s">
        <v>328</v>
      </c>
      <c r="C12" s="139" t="s">
        <v>331</v>
      </c>
      <c r="D12" s="139" t="s">
        <v>330</v>
      </c>
      <c r="E12" s="139">
        <v>4</v>
      </c>
      <c r="F12" s="155" t="s">
        <v>160</v>
      </c>
      <c r="G12" s="138">
        <f t="shared" si="0"/>
        <v>1.3377926421404682E-2</v>
      </c>
    </row>
    <row r="13" spans="2:10" ht="13.5" customHeight="1" x14ac:dyDescent="0.15">
      <c r="B13" s="141"/>
      <c r="C13" s="139"/>
      <c r="D13" s="139"/>
      <c r="E13" s="139"/>
      <c r="F13" s="155"/>
      <c r="G13" s="138"/>
    </row>
    <row r="14" spans="2:10" x14ac:dyDescent="0.15">
      <c r="B14" s="141"/>
      <c r="C14" s="139"/>
      <c r="D14" s="139"/>
      <c r="E14" s="139"/>
      <c r="F14" s="155"/>
      <c r="G14" s="138"/>
    </row>
    <row r="15" spans="2:10" ht="13.5" customHeight="1" x14ac:dyDescent="0.15">
      <c r="B15" s="141"/>
      <c r="C15" s="139"/>
      <c r="D15" s="139"/>
      <c r="E15" s="139"/>
      <c r="F15" s="155"/>
      <c r="G15" s="138"/>
    </row>
    <row r="16" spans="2:10" x14ac:dyDescent="0.15">
      <c r="B16" s="141"/>
      <c r="C16" s="139"/>
      <c r="D16" s="139"/>
      <c r="E16" s="139"/>
      <c r="F16" s="155"/>
      <c r="G16" s="138"/>
    </row>
    <row r="17" spans="2:7" ht="13.5" customHeight="1" x14ac:dyDescent="0.15">
      <c r="B17" s="141" t="s">
        <v>328</v>
      </c>
      <c r="C17" s="139"/>
      <c r="D17" s="139" t="s">
        <v>329</v>
      </c>
      <c r="E17" s="139">
        <v>15</v>
      </c>
      <c r="F17" s="155" t="s">
        <v>153</v>
      </c>
      <c r="G17" s="138">
        <f>E17/$E$19</f>
        <v>5.016722408026756E-2</v>
      </c>
    </row>
    <row r="18" spans="2:7" x14ac:dyDescent="0.15">
      <c r="B18" s="141" t="s">
        <v>328</v>
      </c>
      <c r="C18" s="139"/>
      <c r="D18" s="139" t="s">
        <v>327</v>
      </c>
      <c r="E18" s="139">
        <v>5</v>
      </c>
      <c r="F18" s="155" t="s">
        <v>164</v>
      </c>
      <c r="G18" s="138">
        <f>E18/$E$19</f>
        <v>1.6722408026755852E-2</v>
      </c>
    </row>
    <row r="19" spans="2:7" ht="14" thickBot="1" x14ac:dyDescent="0.2">
      <c r="B19" s="137"/>
      <c r="C19" s="136"/>
      <c r="D19" s="171" t="s">
        <v>326</v>
      </c>
      <c r="E19" s="136">
        <f>SUM(E4:E18)</f>
        <v>299</v>
      </c>
      <c r="F19" s="136"/>
      <c r="G19" s="1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C5D6-03D3-8244-BF33-61878FFD09D7}">
  <dimension ref="B1:L64"/>
  <sheetViews>
    <sheetView workbookViewId="0">
      <selection activeCell="D10" sqref="D10"/>
    </sheetView>
  </sheetViews>
  <sheetFormatPr baseColWidth="10" defaultColWidth="8.83203125" defaultRowHeight="13" x14ac:dyDescent="0.15"/>
  <cols>
    <col min="1" max="1" width="3.5" style="134" customWidth="1"/>
    <col min="2" max="2" width="67.6640625" style="134" customWidth="1"/>
    <col min="3" max="3" width="14.33203125" style="134" bestFit="1" customWidth="1"/>
    <col min="4" max="4" width="10.6640625" style="134" bestFit="1" customWidth="1"/>
    <col min="5" max="5" width="9.83203125" style="134" bestFit="1" customWidth="1"/>
    <col min="6" max="6" width="8.5" style="134" bestFit="1" customWidth="1"/>
    <col min="7" max="7" width="10" style="134" bestFit="1" customWidth="1"/>
    <col min="8" max="8" width="11" style="134" bestFit="1" customWidth="1"/>
    <col min="9" max="9" width="7" style="134" bestFit="1" customWidth="1"/>
    <col min="10" max="10" width="8.83203125" style="134"/>
    <col min="11" max="11" width="11.1640625" style="134" bestFit="1" customWidth="1"/>
    <col min="12" max="16384" width="8.83203125" style="134"/>
  </cols>
  <sheetData>
    <row r="1" spans="2:12" x14ac:dyDescent="0.15">
      <c r="B1" s="143" t="s">
        <v>4577</v>
      </c>
      <c r="C1" s="134" t="s">
        <v>325</v>
      </c>
      <c r="E1" s="170"/>
      <c r="F1" s="170"/>
      <c r="G1" s="170"/>
      <c r="H1" s="170"/>
      <c r="I1" s="170"/>
      <c r="K1" s="143" t="s">
        <v>324</v>
      </c>
    </row>
    <row r="2" spans="2:12" ht="14" thickBot="1" x14ac:dyDescent="0.2">
      <c r="D2" s="143"/>
      <c r="E2" s="170"/>
      <c r="F2" s="170"/>
      <c r="G2" s="170"/>
      <c r="H2" s="170"/>
      <c r="I2" s="170"/>
      <c r="K2" s="134" t="s">
        <v>52</v>
      </c>
      <c r="L2" s="134" t="s">
        <v>323</v>
      </c>
    </row>
    <row r="3" spans="2:12" x14ac:dyDescent="0.15">
      <c r="B3" s="161" t="s">
        <v>50</v>
      </c>
      <c r="C3" s="160" t="s">
        <v>322</v>
      </c>
      <c r="D3" s="160" t="s">
        <v>321</v>
      </c>
      <c r="E3" s="160" t="s">
        <v>320</v>
      </c>
      <c r="F3" s="160" t="s">
        <v>319</v>
      </c>
      <c r="G3" s="160" t="s">
        <v>318</v>
      </c>
      <c r="H3" s="160" t="s">
        <v>46</v>
      </c>
      <c r="I3" s="169" t="s">
        <v>45</v>
      </c>
      <c r="J3" s="143"/>
      <c r="K3" s="134" t="s">
        <v>317</v>
      </c>
      <c r="L3" s="134" t="s">
        <v>53</v>
      </c>
    </row>
    <row r="4" spans="2:12" x14ac:dyDescent="0.15">
      <c r="B4" s="167" t="s">
        <v>316</v>
      </c>
      <c r="C4" s="139"/>
      <c r="D4" s="139"/>
      <c r="E4" s="139"/>
      <c r="F4" s="155"/>
      <c r="G4" s="155"/>
      <c r="H4" s="164"/>
      <c r="I4" s="163"/>
      <c r="K4" s="134" t="s">
        <v>301</v>
      </c>
      <c r="L4" s="134" t="s">
        <v>315</v>
      </c>
    </row>
    <row r="5" spans="2:12" x14ac:dyDescent="0.15">
      <c r="B5" s="166" t="s">
        <v>312</v>
      </c>
      <c r="C5" s="168"/>
      <c r="D5" s="139"/>
      <c r="E5" s="139">
        <v>2.5070000000000001</v>
      </c>
      <c r="F5" s="165" t="s">
        <v>169</v>
      </c>
      <c r="G5" s="155">
        <f>VLOOKUP(F5,[1]biomass_WT!G$1:Q$65536,11,0)</f>
        <v>90.17</v>
      </c>
      <c r="H5" s="164">
        <f>(I5/G5)*1000</f>
        <v>2.7803038704668961E-2</v>
      </c>
      <c r="I5" s="163">
        <f>E5/1000</f>
        <v>2.5070000000000001E-3</v>
      </c>
      <c r="K5" s="134" t="s">
        <v>314</v>
      </c>
      <c r="L5" s="134" t="s">
        <v>313</v>
      </c>
    </row>
    <row r="6" spans="2:12" x14ac:dyDescent="0.15">
      <c r="B6" s="166" t="s">
        <v>312</v>
      </c>
      <c r="C6" s="168"/>
      <c r="D6" s="139"/>
      <c r="E6" s="139">
        <v>0.85370000000000001</v>
      </c>
      <c r="F6" s="165" t="s">
        <v>172</v>
      </c>
      <c r="G6" s="155">
        <f>VLOOKUP(F6,[1]biomass_WT!G$1:Q$65536,11,0)</f>
        <v>148.274</v>
      </c>
      <c r="H6" s="164">
        <f>(I6/G6)*1000</f>
        <v>5.7575839324493843E-3</v>
      </c>
      <c r="I6" s="163">
        <f>E6/1000</f>
        <v>8.5369999999999999E-4</v>
      </c>
    </row>
    <row r="7" spans="2:12" x14ac:dyDescent="0.15">
      <c r="B7" s="167" t="s">
        <v>311</v>
      </c>
      <c r="C7" s="139"/>
      <c r="D7" s="139"/>
      <c r="E7" s="139"/>
      <c r="F7" s="165"/>
      <c r="G7" s="139"/>
      <c r="H7" s="139"/>
      <c r="I7" s="138"/>
    </row>
    <row r="8" spans="2:12" x14ac:dyDescent="0.15">
      <c r="B8" s="166" t="s">
        <v>310</v>
      </c>
      <c r="C8" s="139"/>
      <c r="D8" s="139">
        <v>9.8820000000000005E-2</v>
      </c>
      <c r="E8" s="139"/>
      <c r="F8" s="165" t="s">
        <v>174</v>
      </c>
      <c r="G8" s="155">
        <f>VLOOKUP(F8,[1]biomass_WT!G$1:Q$65536,11,0)</f>
        <v>805.54500000000007</v>
      </c>
      <c r="H8" s="164">
        <f t="shared" ref="H8:H15" si="0">D8*$C$39</f>
        <v>2.2069800000000005E-4</v>
      </c>
      <c r="I8" s="163">
        <f t="shared" ref="I8:I25" si="1">G8*H8/1000</f>
        <v>1.7778217041000005E-4</v>
      </c>
    </row>
    <row r="9" spans="2:12" x14ac:dyDescent="0.15">
      <c r="B9" s="166" t="s">
        <v>310</v>
      </c>
      <c r="C9" s="139"/>
      <c r="D9" s="139">
        <v>5.9291999999999997E-2</v>
      </c>
      <c r="E9" s="139"/>
      <c r="F9" s="165" t="s">
        <v>177</v>
      </c>
      <c r="G9" s="155">
        <f>VLOOKUP(F9,[1]biomass_WT!G$1:Q$65536,11,0)</f>
        <v>763.50800000000004</v>
      </c>
      <c r="H9" s="164">
        <f t="shared" si="0"/>
        <v>1.3241880000000001E-4</v>
      </c>
      <c r="I9" s="163">
        <f t="shared" si="1"/>
        <v>1.0110281315040001E-4</v>
      </c>
    </row>
    <row r="10" spans="2:12" x14ac:dyDescent="0.15">
      <c r="B10" s="166" t="s">
        <v>310</v>
      </c>
      <c r="C10" s="139"/>
      <c r="D10" s="139">
        <v>3.4784639999999999E-2</v>
      </c>
      <c r="E10" s="139"/>
      <c r="F10" s="165" t="s">
        <v>179</v>
      </c>
      <c r="G10" s="155">
        <f>VLOOKUP(F10,[1]biomass_WT!G$1:Q$65536,11,0)</f>
        <v>862.57299999999998</v>
      </c>
      <c r="H10" s="164">
        <f t="shared" si="0"/>
        <v>7.768569600000001E-5</v>
      </c>
      <c r="I10" s="163">
        <f t="shared" si="1"/>
        <v>6.7009583855808002E-5</v>
      </c>
    </row>
    <row r="11" spans="2:12" x14ac:dyDescent="0.15">
      <c r="B11" s="166" t="s">
        <v>310</v>
      </c>
      <c r="C11" s="139"/>
      <c r="D11" s="139">
        <v>1.1067840000000001E-2</v>
      </c>
      <c r="E11" s="139"/>
      <c r="F11" s="165" t="s">
        <v>181</v>
      </c>
      <c r="G11" s="155">
        <f>VLOOKUP(F11,[1]biomass_WT!G$1:Q$65536,11,0)</f>
        <v>848.54600000000005</v>
      </c>
      <c r="H11" s="164">
        <f t="shared" si="0"/>
        <v>2.4718176000000004E-5</v>
      </c>
      <c r="I11" s="163">
        <f t="shared" si="1"/>
        <v>2.0974509372096005E-5</v>
      </c>
    </row>
    <row r="12" spans="2:12" x14ac:dyDescent="0.15">
      <c r="B12" s="166" t="s">
        <v>309</v>
      </c>
      <c r="C12" s="139"/>
      <c r="D12" s="139">
        <v>0.63244800000000012</v>
      </c>
      <c r="E12" s="139"/>
      <c r="F12" s="165" t="s">
        <v>183</v>
      </c>
      <c r="G12" s="155">
        <f>VLOOKUP(F12,[1]biomass_WT!G$1:Q$65536,11,0)</f>
        <v>662.42199999999991</v>
      </c>
      <c r="H12" s="164">
        <f t="shared" si="0"/>
        <v>1.4124672000000004E-3</v>
      </c>
      <c r="I12" s="163">
        <f t="shared" si="1"/>
        <v>9.3564934755840012E-4</v>
      </c>
    </row>
    <row r="13" spans="2:12" x14ac:dyDescent="0.15">
      <c r="B13" s="166" t="s">
        <v>309</v>
      </c>
      <c r="C13" s="139"/>
      <c r="D13" s="139">
        <v>1.5811200000000001E-2</v>
      </c>
      <c r="E13" s="139"/>
      <c r="F13" s="165" t="s">
        <v>185</v>
      </c>
      <c r="G13" s="155">
        <f>VLOOKUP(F13,[1]biomass_WT!G$1:Q$65536,11,0)</f>
        <v>663.43</v>
      </c>
      <c r="H13" s="164">
        <f t="shared" si="0"/>
        <v>3.5311680000000008E-5</v>
      </c>
      <c r="I13" s="163">
        <f t="shared" si="1"/>
        <v>2.3426827862400003E-5</v>
      </c>
    </row>
    <row r="14" spans="2:12" x14ac:dyDescent="0.15">
      <c r="B14" s="166" t="s">
        <v>309</v>
      </c>
      <c r="C14" s="139"/>
      <c r="D14" s="139">
        <v>3.9528000000000008E-2</v>
      </c>
      <c r="E14" s="139"/>
      <c r="F14" s="165" t="s">
        <v>187</v>
      </c>
      <c r="G14" s="155">
        <f>VLOOKUP(F14,[1]biomass_WT!G$1:Q$65536,11,0)</f>
        <v>740.38499999999999</v>
      </c>
      <c r="H14" s="164">
        <f t="shared" si="0"/>
        <v>8.8279200000000027E-5</v>
      </c>
      <c r="I14" s="163">
        <f t="shared" si="1"/>
        <v>6.5360595492000014E-5</v>
      </c>
    </row>
    <row r="15" spans="2:12" x14ac:dyDescent="0.15">
      <c r="B15" s="166" t="s">
        <v>309</v>
      </c>
      <c r="C15" s="139"/>
      <c r="D15" s="139">
        <v>0.11858399999999999</v>
      </c>
      <c r="E15" s="139"/>
      <c r="F15" s="165" t="s">
        <v>189</v>
      </c>
      <c r="G15" s="155">
        <f>VLOOKUP(F15,[1]biomass_WT!G$1:Q$65536,11,0)</f>
        <v>741.39300000000003</v>
      </c>
      <c r="H15" s="164">
        <f t="shared" si="0"/>
        <v>2.6483760000000001E-4</v>
      </c>
      <c r="I15" s="163">
        <f t="shared" si="1"/>
        <v>1.963487427768E-4</v>
      </c>
    </row>
    <row r="16" spans="2:12" x14ac:dyDescent="0.15">
      <c r="B16" s="166" t="s">
        <v>308</v>
      </c>
      <c r="C16" s="139">
        <v>10000</v>
      </c>
      <c r="D16" s="139"/>
      <c r="E16" s="139"/>
      <c r="F16" s="165" t="s">
        <v>213</v>
      </c>
      <c r="G16" s="155">
        <f>VLOOKUP(F16,[1]biomass_WT!G$1:Q$65536,11,0)</f>
        <v>924.25799999999992</v>
      </c>
      <c r="H16" s="164">
        <f>((C16/C36)*1000)/C38</f>
        <v>5.535259603675412E-5</v>
      </c>
      <c r="I16" s="163">
        <f t="shared" si="1"/>
        <v>5.1160079707738285E-5</v>
      </c>
      <c r="K16" s="143"/>
    </row>
    <row r="17" spans="2:11" x14ac:dyDescent="0.15">
      <c r="B17" s="141"/>
      <c r="C17" s="139"/>
      <c r="D17" s="139">
        <v>7.9056000000000001E-2</v>
      </c>
      <c r="E17" s="139"/>
      <c r="F17" s="165" t="s">
        <v>215</v>
      </c>
      <c r="G17" s="155">
        <f>VLOOKUP(F17,[1]biomass_WT!G$1:Q$65536,11,0)</f>
        <v>471.42999999999995</v>
      </c>
      <c r="H17" s="164">
        <f t="shared" ref="H17:H25" si="2">D17*$C$39</f>
        <v>1.7655840000000003E-4</v>
      </c>
      <c r="I17" s="163">
        <f t="shared" si="1"/>
        <v>8.3234926511999998E-5</v>
      </c>
    </row>
    <row r="18" spans="2:11" x14ac:dyDescent="0.15">
      <c r="B18" s="141"/>
      <c r="C18" s="139"/>
      <c r="D18" s="139">
        <v>7.9056000000000001E-2</v>
      </c>
      <c r="E18" s="139"/>
      <c r="F18" s="165" t="s">
        <v>193</v>
      </c>
      <c r="G18" s="155">
        <f>VLOOKUP(F18,[1]biomass_WT!G$1:Q$65536,11,0)</f>
        <v>443.41999999999996</v>
      </c>
      <c r="H18" s="164">
        <f t="shared" si="2"/>
        <v>1.7655840000000003E-4</v>
      </c>
      <c r="I18" s="163">
        <f t="shared" si="1"/>
        <v>7.8289525728000002E-5</v>
      </c>
    </row>
    <row r="19" spans="2:11" x14ac:dyDescent="0.15">
      <c r="B19" s="141"/>
      <c r="C19" s="139"/>
      <c r="D19" s="139">
        <v>7.9056000000000001E-2</v>
      </c>
      <c r="E19" s="139"/>
      <c r="F19" s="139" t="s">
        <v>195</v>
      </c>
      <c r="G19" s="155">
        <f>VLOOKUP(F19,[1]biomass_WT!G$1:Q$65536,11,0)</f>
        <v>455.43099999999993</v>
      </c>
      <c r="H19" s="164">
        <f t="shared" si="2"/>
        <v>1.7655840000000003E-4</v>
      </c>
      <c r="I19" s="163">
        <f t="shared" si="1"/>
        <v>8.0410168670400005E-5</v>
      </c>
    </row>
    <row r="20" spans="2:11" x14ac:dyDescent="0.15">
      <c r="B20" s="141"/>
      <c r="C20" s="139"/>
      <c r="D20" s="139">
        <v>7.9056000000000001E-2</v>
      </c>
      <c r="E20" s="139"/>
      <c r="F20" s="139" t="s">
        <v>197</v>
      </c>
      <c r="G20" s="155">
        <f>VLOOKUP(F20,[1]biomass_WT!G$1:Q$65536,11,0)</f>
        <v>458.45499999999993</v>
      </c>
      <c r="H20" s="164">
        <f t="shared" si="2"/>
        <v>1.7655840000000003E-4</v>
      </c>
      <c r="I20" s="163">
        <f t="shared" si="1"/>
        <v>8.0944081271999997E-5</v>
      </c>
    </row>
    <row r="21" spans="2:11" x14ac:dyDescent="0.15">
      <c r="B21" s="141"/>
      <c r="C21" s="139"/>
      <c r="D21" s="139">
        <v>7.9056000000000001E-2</v>
      </c>
      <c r="E21" s="139"/>
      <c r="F21" s="165" t="s">
        <v>217</v>
      </c>
      <c r="G21" s="155">
        <f>VLOOKUP(F21,[1]biomass_WT!G$1:Q$65536,11,0)</f>
        <v>224.16799999999998</v>
      </c>
      <c r="H21" s="164">
        <f t="shared" si="2"/>
        <v>1.7655840000000003E-4</v>
      </c>
      <c r="I21" s="163">
        <f t="shared" si="1"/>
        <v>3.9578743411200003E-5</v>
      </c>
    </row>
    <row r="22" spans="2:11" x14ac:dyDescent="0.15">
      <c r="B22" s="141"/>
      <c r="C22" s="139"/>
      <c r="D22" s="139">
        <v>7.9056000000000001E-2</v>
      </c>
      <c r="E22" s="139"/>
      <c r="F22" s="165" t="s">
        <v>211</v>
      </c>
      <c r="G22" s="155">
        <f>VLOOKUP(F22,[1]biomass_WT!G$1:Q$65536,11,0)</f>
        <v>306.31899999999996</v>
      </c>
      <c r="H22" s="164">
        <f t="shared" si="2"/>
        <v>1.7655840000000003E-4</v>
      </c>
      <c r="I22" s="163">
        <f t="shared" si="1"/>
        <v>5.40831925296E-5</v>
      </c>
    </row>
    <row r="23" spans="2:11" x14ac:dyDescent="0.15">
      <c r="B23" s="141"/>
      <c r="C23" s="139"/>
      <c r="D23" s="139">
        <v>7.9056000000000001E-2</v>
      </c>
      <c r="E23" s="139"/>
      <c r="F23" s="165" t="s">
        <v>203</v>
      </c>
      <c r="G23" s="155">
        <f>VLOOKUP(F23,[1]biomass_WT!G$1:Q$65536,11,0)</f>
        <v>245.12699999999998</v>
      </c>
      <c r="H23" s="164">
        <f t="shared" si="2"/>
        <v>1.7655840000000003E-4</v>
      </c>
      <c r="I23" s="163">
        <f t="shared" si="1"/>
        <v>4.3279230916800008E-5</v>
      </c>
    </row>
    <row r="24" spans="2:11" x14ac:dyDescent="0.15">
      <c r="B24" s="141"/>
      <c r="C24" s="139"/>
      <c r="D24" s="139">
        <v>7.9056000000000001E-2</v>
      </c>
      <c r="E24" s="139"/>
      <c r="F24" s="165" t="s">
        <v>219</v>
      </c>
      <c r="G24" s="155">
        <f>VLOOKUP(F24,[1]biomass_WT!G$1:Q$65536,11,0)</f>
        <v>399.452</v>
      </c>
      <c r="H24" s="164">
        <f t="shared" si="2"/>
        <v>1.7655840000000003E-4</v>
      </c>
      <c r="I24" s="163">
        <f t="shared" si="1"/>
        <v>7.0526605996800004E-5</v>
      </c>
    </row>
    <row r="25" spans="2:11" x14ac:dyDescent="0.15">
      <c r="B25" s="141"/>
      <c r="C25" s="139"/>
      <c r="D25" s="139">
        <v>7.9056000000000001E-2</v>
      </c>
      <c r="E25" s="139"/>
      <c r="F25" s="165" t="s">
        <v>199</v>
      </c>
      <c r="G25" s="155">
        <f>VLOOKUP(F25,[1]biomass_WT!G$1:Q$65536,11,0)</f>
        <v>422.29499999999996</v>
      </c>
      <c r="H25" s="164">
        <f t="shared" si="2"/>
        <v>1.7655840000000003E-4</v>
      </c>
      <c r="I25" s="163">
        <f t="shared" si="1"/>
        <v>7.455972952800001E-5</v>
      </c>
    </row>
    <row r="26" spans="2:11" x14ac:dyDescent="0.15">
      <c r="B26" s="141"/>
      <c r="C26" s="139"/>
      <c r="D26" s="139"/>
      <c r="E26" s="139"/>
      <c r="F26" s="165"/>
      <c r="G26" s="155"/>
      <c r="H26" s="164"/>
      <c r="I26" s="163"/>
    </row>
    <row r="27" spans="2:11" x14ac:dyDescent="0.15">
      <c r="B27" s="141"/>
      <c r="C27" s="139"/>
      <c r="D27" s="139">
        <v>7.9056000000000001E-2</v>
      </c>
      <c r="E27" s="139"/>
      <c r="F27" s="165" t="s">
        <v>201</v>
      </c>
      <c r="G27" s="155">
        <f>VLOOKUP(F27,[1]biomass_WT!G$1:Q$65536,11,0)</f>
        <v>729.14299999999992</v>
      </c>
      <c r="H27" s="164">
        <f t="shared" ref="H27:H32" si="3">D27*$C$39</f>
        <v>1.7655840000000003E-4</v>
      </c>
      <c r="I27" s="163">
        <f t="shared" ref="I27:I32" si="4">G27*H27/1000</f>
        <v>1.287363214512E-4</v>
      </c>
    </row>
    <row r="28" spans="2:11" x14ac:dyDescent="0.15">
      <c r="B28" s="141"/>
      <c r="C28" s="139"/>
      <c r="D28" s="139">
        <v>7.9056000000000001E-2</v>
      </c>
      <c r="E28" s="139"/>
      <c r="F28" s="165" t="s">
        <v>205</v>
      </c>
      <c r="G28" s="155">
        <f>VLOOKUP(F28,[1]biomass_WT!G$1:Q$65536,11,0)</f>
        <v>836.94489999999996</v>
      </c>
      <c r="H28" s="164">
        <f t="shared" si="3"/>
        <v>1.7655840000000003E-4</v>
      </c>
      <c r="I28" s="163">
        <f t="shared" si="4"/>
        <v>1.4776965243216002E-4</v>
      </c>
    </row>
    <row r="29" spans="2:11" x14ac:dyDescent="0.15">
      <c r="B29" s="141"/>
      <c r="C29" s="139"/>
      <c r="D29" s="139">
        <v>7.9056000000000001E-2</v>
      </c>
      <c r="E29" s="139"/>
      <c r="F29" s="165" t="s">
        <v>207</v>
      </c>
      <c r="G29" s="155">
        <f>VLOOKUP(F29,[1]biomass_WT!G$1:Q$65536,11,0)</f>
        <v>690.62689999999998</v>
      </c>
      <c r="H29" s="164">
        <f t="shared" si="3"/>
        <v>1.7655840000000003E-4</v>
      </c>
      <c r="I29" s="163">
        <f t="shared" si="4"/>
        <v>1.2193598046096002E-4</v>
      </c>
    </row>
    <row r="30" spans="2:11" x14ac:dyDescent="0.15">
      <c r="B30" s="141"/>
      <c r="C30" s="139"/>
      <c r="D30" s="139">
        <v>7.9056000000000001E-2</v>
      </c>
      <c r="E30" s="139"/>
      <c r="F30" s="165" t="s">
        <v>209</v>
      </c>
      <c r="G30" s="155">
        <f>VLOOKUP(F30,[1]biomass_WT!G$1:Q$65536,11,0)</f>
        <v>908.69690000000003</v>
      </c>
      <c r="H30" s="164">
        <f t="shared" si="3"/>
        <v>1.7655840000000003E-4</v>
      </c>
      <c r="I30" s="163">
        <f t="shared" si="4"/>
        <v>1.6043807074896002E-4</v>
      </c>
    </row>
    <row r="31" spans="2:11" x14ac:dyDescent="0.15">
      <c r="B31" s="141"/>
      <c r="C31" s="139"/>
      <c r="D31" s="139">
        <v>7.9056000000000001E-2</v>
      </c>
      <c r="E31" s="139"/>
      <c r="F31" s="165" t="s">
        <v>221</v>
      </c>
      <c r="G31" s="155">
        <f>VLOOKUP(F31,[1]biomass_WT!G$1:Q$65536,11,0)</f>
        <v>376.36900000000003</v>
      </c>
      <c r="H31" s="164">
        <f t="shared" si="3"/>
        <v>1.7655840000000003E-4</v>
      </c>
      <c r="I31" s="163">
        <f t="shared" si="4"/>
        <v>6.6451108449600013E-5</v>
      </c>
    </row>
    <row r="32" spans="2:11" x14ac:dyDescent="0.15">
      <c r="B32" s="141"/>
      <c r="C32" s="139"/>
      <c r="D32" s="139">
        <v>7.9056000000000001E-2</v>
      </c>
      <c r="E32" s="139"/>
      <c r="F32" s="165" t="s">
        <v>191</v>
      </c>
      <c r="G32" s="155">
        <f>VLOOKUP(F32,[1]biomass_WT!G$1:Q$65536,11,0)</f>
        <v>783.54099999999994</v>
      </c>
      <c r="H32" s="164">
        <f t="shared" si="3"/>
        <v>1.7655840000000003E-4</v>
      </c>
      <c r="I32" s="163">
        <f t="shared" si="4"/>
        <v>1.3834074529440001E-4</v>
      </c>
      <c r="K32" s="149"/>
    </row>
    <row r="33" spans="2:9" ht="14" thickBot="1" x14ac:dyDescent="0.2">
      <c r="B33" s="137"/>
      <c r="C33" s="136"/>
      <c r="D33" s="136"/>
      <c r="E33" s="136"/>
      <c r="F33" s="136"/>
      <c r="G33" s="136"/>
      <c r="H33" s="136" t="s">
        <v>307</v>
      </c>
      <c r="I33" s="162">
        <f>SUM(I4:I32)</f>
        <v>6.3680927535877223E-3</v>
      </c>
    </row>
    <row r="34" spans="2:9" ht="14" thickBot="1" x14ac:dyDescent="0.2"/>
    <row r="35" spans="2:9" x14ac:dyDescent="0.15">
      <c r="B35" s="161" t="s">
        <v>306</v>
      </c>
      <c r="C35" s="160" t="s">
        <v>305</v>
      </c>
      <c r="D35" s="160" t="s">
        <v>50</v>
      </c>
      <c r="E35" s="159"/>
      <c r="F35" s="159"/>
      <c r="G35" s="158"/>
    </row>
    <row r="36" spans="2:9" x14ac:dyDescent="0.15">
      <c r="B36" s="141" t="s">
        <v>304</v>
      </c>
      <c r="C36" s="157">
        <v>6.0220000000000003E+23</v>
      </c>
      <c r="D36" s="155"/>
      <c r="G36" s="154"/>
    </row>
    <row r="37" spans="2:9" x14ac:dyDescent="0.15">
      <c r="B37" s="141" t="s">
        <v>303</v>
      </c>
      <c r="C37" s="157">
        <v>6.7000000000000004E-16</v>
      </c>
      <c r="D37" s="155" t="s">
        <v>301</v>
      </c>
      <c r="G37" s="154"/>
    </row>
    <row r="38" spans="2:9" x14ac:dyDescent="0.15">
      <c r="B38" s="141" t="s">
        <v>299</v>
      </c>
      <c r="C38" s="157">
        <v>2.9999999999999998E-13</v>
      </c>
      <c r="D38" s="155" t="s">
        <v>301</v>
      </c>
      <c r="G38" s="154"/>
    </row>
    <row r="39" spans="2:9" x14ac:dyDescent="0.15">
      <c r="B39" s="141" t="s">
        <v>302</v>
      </c>
      <c r="C39" s="157">
        <f>C37/C38</f>
        <v>2.2333333333333337E-3</v>
      </c>
      <c r="D39" s="155" t="s">
        <v>301</v>
      </c>
      <c r="G39" s="154"/>
    </row>
    <row r="40" spans="2:9" x14ac:dyDescent="0.15">
      <c r="B40" s="141" t="s">
        <v>300</v>
      </c>
      <c r="C40" s="156">
        <v>9.4999999999999999E-13</v>
      </c>
      <c r="D40" s="155" t="s">
        <v>298</v>
      </c>
      <c r="G40" s="154"/>
    </row>
    <row r="41" spans="2:9" x14ac:dyDescent="0.15">
      <c r="B41" s="141" t="s">
        <v>299</v>
      </c>
      <c r="C41" s="156">
        <v>2.8999999999999998E-13</v>
      </c>
      <c r="D41" s="155" t="s">
        <v>298</v>
      </c>
      <c r="G41" s="154"/>
    </row>
    <row r="42" spans="2:9" x14ac:dyDescent="0.15">
      <c r="B42" s="153"/>
      <c r="F42" s="152"/>
      <c r="G42" s="151"/>
      <c r="H42" s="150"/>
      <c r="I42" s="149"/>
    </row>
    <row r="43" spans="2:9" x14ac:dyDescent="0.15">
      <c r="B43" s="146" t="s">
        <v>297</v>
      </c>
      <c r="C43" s="139"/>
      <c r="D43" s="139"/>
      <c r="E43" s="139"/>
      <c r="F43" s="139"/>
      <c r="G43" s="138"/>
    </row>
    <row r="44" spans="2:9" x14ac:dyDescent="0.15">
      <c r="B44" s="140" t="s">
        <v>296</v>
      </c>
      <c r="C44" s="148"/>
      <c r="D44" s="148"/>
      <c r="E44" s="148"/>
      <c r="F44" s="148"/>
      <c r="G44" s="147"/>
      <c r="H44" s="143"/>
    </row>
    <row r="45" spans="2:9" x14ac:dyDescent="0.15">
      <c r="B45" s="146" t="s">
        <v>295</v>
      </c>
      <c r="C45" s="145" t="s">
        <v>294</v>
      </c>
      <c r="D45" s="145" t="s">
        <v>293</v>
      </c>
      <c r="E45" s="145" t="s">
        <v>293</v>
      </c>
      <c r="F45" s="145" t="s">
        <v>293</v>
      </c>
      <c r="G45" s="144" t="s">
        <v>293</v>
      </c>
      <c r="H45" s="143"/>
    </row>
    <row r="46" spans="2:9" x14ac:dyDescent="0.15">
      <c r="B46" s="141" t="s">
        <v>292</v>
      </c>
      <c r="C46" s="139" t="s">
        <v>291</v>
      </c>
      <c r="D46" s="139" t="s">
        <v>215</v>
      </c>
      <c r="E46" s="139"/>
      <c r="F46" s="139"/>
      <c r="G46" s="138"/>
    </row>
    <row r="47" spans="2:9" x14ac:dyDescent="0.15">
      <c r="B47" s="141" t="s">
        <v>290</v>
      </c>
      <c r="C47" s="139" t="s">
        <v>289</v>
      </c>
      <c r="D47" s="139" t="s">
        <v>193</v>
      </c>
      <c r="E47" s="139" t="s">
        <v>195</v>
      </c>
      <c r="F47" s="139" t="s">
        <v>197</v>
      </c>
      <c r="G47" s="138"/>
    </row>
    <row r="48" spans="2:9" x14ac:dyDescent="0.15">
      <c r="B48" s="141" t="s">
        <v>288</v>
      </c>
      <c r="C48" s="139" t="s">
        <v>287</v>
      </c>
      <c r="D48" s="142" t="s">
        <v>286</v>
      </c>
      <c r="E48" s="139"/>
      <c r="F48" s="139"/>
      <c r="G48" s="138"/>
    </row>
    <row r="49" spans="2:7" x14ac:dyDescent="0.15">
      <c r="B49" s="141" t="s">
        <v>285</v>
      </c>
      <c r="C49" s="139" t="s">
        <v>284</v>
      </c>
      <c r="D49" s="139" t="s">
        <v>217</v>
      </c>
      <c r="E49" s="139"/>
      <c r="F49" s="139"/>
      <c r="G49" s="138"/>
    </row>
    <row r="50" spans="2:7" x14ac:dyDescent="0.15">
      <c r="B50" s="141" t="s">
        <v>283</v>
      </c>
      <c r="C50" s="139" t="s">
        <v>282</v>
      </c>
      <c r="D50" s="139" t="s">
        <v>174</v>
      </c>
      <c r="E50" s="139" t="s">
        <v>177</v>
      </c>
      <c r="F50" s="139" t="s">
        <v>179</v>
      </c>
      <c r="G50" s="138" t="s">
        <v>181</v>
      </c>
    </row>
    <row r="51" spans="2:7" x14ac:dyDescent="0.15">
      <c r="B51" s="141" t="s">
        <v>281</v>
      </c>
      <c r="C51" s="139" t="s">
        <v>280</v>
      </c>
      <c r="D51" s="139" t="s">
        <v>211</v>
      </c>
      <c r="E51" s="139"/>
      <c r="F51" s="139"/>
      <c r="G51" s="138"/>
    </row>
    <row r="52" spans="2:7" x14ac:dyDescent="0.15">
      <c r="B52" s="141" t="s">
        <v>279</v>
      </c>
      <c r="C52" s="139" t="s">
        <v>278</v>
      </c>
      <c r="D52" s="142" t="s">
        <v>275</v>
      </c>
      <c r="E52" s="139"/>
      <c r="F52" s="139"/>
      <c r="G52" s="138"/>
    </row>
    <row r="53" spans="2:7" x14ac:dyDescent="0.15">
      <c r="B53" s="141" t="s">
        <v>277</v>
      </c>
      <c r="C53" s="139" t="s">
        <v>276</v>
      </c>
      <c r="D53" s="142" t="s">
        <v>275</v>
      </c>
      <c r="E53" s="139"/>
      <c r="F53" s="139"/>
      <c r="G53" s="138"/>
    </row>
    <row r="54" spans="2:7" x14ac:dyDescent="0.15">
      <c r="B54" s="141" t="s">
        <v>274</v>
      </c>
      <c r="C54" s="139" t="s">
        <v>273</v>
      </c>
      <c r="D54" s="139" t="s">
        <v>183</v>
      </c>
      <c r="E54" s="139" t="s">
        <v>185</v>
      </c>
      <c r="F54" s="139" t="s">
        <v>187</v>
      </c>
      <c r="G54" s="138" t="s">
        <v>189</v>
      </c>
    </row>
    <row r="55" spans="2:7" x14ac:dyDescent="0.15">
      <c r="B55" s="141" t="s">
        <v>272</v>
      </c>
      <c r="C55" s="139" t="s">
        <v>271</v>
      </c>
      <c r="D55" s="139" t="s">
        <v>203</v>
      </c>
      <c r="E55" s="139"/>
      <c r="F55" s="139"/>
      <c r="G55" s="138"/>
    </row>
    <row r="56" spans="2:7" x14ac:dyDescent="0.15">
      <c r="B56" s="141" t="s">
        <v>270</v>
      </c>
      <c r="C56" s="139" t="s">
        <v>269</v>
      </c>
      <c r="D56" s="139" t="s">
        <v>219</v>
      </c>
      <c r="E56" s="139"/>
      <c r="F56" s="139"/>
      <c r="G56" s="138"/>
    </row>
    <row r="57" spans="2:7" x14ac:dyDescent="0.15">
      <c r="B57" s="141" t="s">
        <v>268</v>
      </c>
      <c r="C57" s="139" t="s">
        <v>267</v>
      </c>
      <c r="D57" s="139" t="s">
        <v>199</v>
      </c>
      <c r="E57" s="139"/>
      <c r="F57" s="139"/>
      <c r="G57" s="138"/>
    </row>
    <row r="58" spans="2:7" x14ac:dyDescent="0.15">
      <c r="B58" s="141" t="s">
        <v>266</v>
      </c>
      <c r="C58" s="139" t="s">
        <v>265</v>
      </c>
      <c r="D58" s="139" t="s">
        <v>264</v>
      </c>
      <c r="E58" s="139"/>
      <c r="F58" s="139"/>
      <c r="G58" s="138"/>
    </row>
    <row r="59" spans="2:7" x14ac:dyDescent="0.15">
      <c r="B59" s="140" t="s">
        <v>263</v>
      </c>
      <c r="C59" s="139"/>
      <c r="D59" s="139"/>
      <c r="E59" s="139"/>
      <c r="F59" s="139"/>
      <c r="G59" s="138"/>
    </row>
    <row r="60" spans="2:7" x14ac:dyDescent="0.15">
      <c r="B60" s="141" t="s">
        <v>262</v>
      </c>
      <c r="C60" s="139" t="s">
        <v>262</v>
      </c>
      <c r="D60" s="139" t="s">
        <v>201</v>
      </c>
      <c r="E60" s="139"/>
      <c r="F60" s="139"/>
      <c r="G60" s="138"/>
    </row>
    <row r="61" spans="2:7" x14ac:dyDescent="0.15">
      <c r="B61" s="141" t="s">
        <v>261</v>
      </c>
      <c r="C61" s="139" t="s">
        <v>261</v>
      </c>
      <c r="D61" s="139" t="s">
        <v>205</v>
      </c>
      <c r="E61" s="139" t="s">
        <v>260</v>
      </c>
      <c r="F61" s="139" t="s">
        <v>209</v>
      </c>
      <c r="G61" s="138"/>
    </row>
    <row r="62" spans="2:7" x14ac:dyDescent="0.15">
      <c r="B62" s="141" t="s">
        <v>259</v>
      </c>
      <c r="C62" s="139" t="s">
        <v>258</v>
      </c>
      <c r="D62" s="139" t="s">
        <v>221</v>
      </c>
      <c r="E62" s="139" t="s">
        <v>191</v>
      </c>
      <c r="F62" s="139"/>
      <c r="G62" s="138"/>
    </row>
    <row r="63" spans="2:7" x14ac:dyDescent="0.15">
      <c r="B63" s="140" t="s">
        <v>257</v>
      </c>
      <c r="C63" s="139"/>
      <c r="D63" s="139"/>
      <c r="E63" s="139"/>
      <c r="F63" s="139"/>
      <c r="G63" s="138"/>
    </row>
    <row r="64" spans="2:7" ht="14" thickBot="1" x14ac:dyDescent="0.2">
      <c r="B64" s="137" t="s">
        <v>256</v>
      </c>
      <c r="C64" s="136" t="s">
        <v>255</v>
      </c>
      <c r="D64" s="136" t="s">
        <v>213</v>
      </c>
      <c r="E64" s="136"/>
      <c r="F64" s="136"/>
      <c r="G64" s="1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14FD-DD8C-2A49-B9AA-D25EC572C3DD}">
  <dimension ref="A1:I967"/>
  <sheetViews>
    <sheetView tabSelected="1" workbookViewId="0">
      <selection activeCell="C9" sqref="C9"/>
    </sheetView>
  </sheetViews>
  <sheetFormatPr baseColWidth="10" defaultRowHeight="16" x14ac:dyDescent="0.2"/>
  <cols>
    <col min="1" max="1" width="32.1640625" customWidth="1"/>
    <col min="2" max="5" width="17.6640625" style="4" customWidth="1"/>
    <col min="6" max="6" width="20.6640625" style="4" bestFit="1" customWidth="1"/>
    <col min="7" max="7" width="17.6640625" style="4" customWidth="1"/>
    <col min="8" max="8" width="54.83203125" customWidth="1"/>
    <col min="9" max="9" width="54.6640625" customWidth="1"/>
    <col min="10" max="16384" width="10.83203125" style="247"/>
  </cols>
  <sheetData>
    <row r="1" spans="1:9" x14ac:dyDescent="0.2">
      <c r="A1" s="227" t="s">
        <v>6008</v>
      </c>
      <c r="D1" s="274"/>
      <c r="E1" s="274"/>
      <c r="F1" s="274"/>
      <c r="G1" s="274"/>
    </row>
    <row r="2" spans="1:9" ht="17" thickBot="1" x14ac:dyDescent="0.25">
      <c r="C2" s="273" t="s">
        <v>6007</v>
      </c>
      <c r="D2" s="273"/>
      <c r="E2" s="273"/>
      <c r="F2" s="273"/>
      <c r="G2" s="273"/>
    </row>
    <row r="3" spans="1:9" s="253" customFormat="1" ht="34" customHeight="1" x14ac:dyDescent="0.2">
      <c r="A3" s="270" t="s">
        <v>6006</v>
      </c>
      <c r="B3" s="272" t="s">
        <v>6005</v>
      </c>
      <c r="C3" s="272" t="s">
        <v>6004</v>
      </c>
      <c r="D3" s="272" t="s">
        <v>6003</v>
      </c>
      <c r="E3" s="272" t="s">
        <v>6002</v>
      </c>
      <c r="F3" s="272" t="s">
        <v>6001</v>
      </c>
      <c r="G3" s="271" t="s">
        <v>6000</v>
      </c>
      <c r="H3" s="270" t="s">
        <v>5999</v>
      </c>
      <c r="I3" s="270" t="s">
        <v>5998</v>
      </c>
    </row>
    <row r="4" spans="1:9" s="253" customFormat="1" x14ac:dyDescent="0.2">
      <c r="A4" s="260" t="s">
        <v>5997</v>
      </c>
      <c r="B4" s="260"/>
      <c r="C4" s="260"/>
      <c r="D4" s="260"/>
      <c r="E4" s="260"/>
      <c r="F4" s="260"/>
      <c r="G4" s="260"/>
      <c r="H4" s="260"/>
      <c r="I4" s="260"/>
    </row>
    <row r="5" spans="1:9" x14ac:dyDescent="0.2">
      <c r="A5" t="s">
        <v>2171</v>
      </c>
      <c r="B5" s="249">
        <v>6.5251781560392201E-3</v>
      </c>
      <c r="C5" s="249">
        <v>6.7338781995907697E-3</v>
      </c>
      <c r="D5" s="249">
        <v>1.24113593448845E-2</v>
      </c>
      <c r="E5" s="249">
        <v>1.33126509478779E-2</v>
      </c>
      <c r="F5" s="249">
        <f>VLOOKUP(A5,[3]pfba_fluxes_formate_NO2!$A$2:$B$679,2,FALSE)</f>
        <v>2.1697200563051501E-2</v>
      </c>
      <c r="G5" s="249">
        <v>7.2211333835099801E-3</v>
      </c>
      <c r="H5" t="s">
        <v>485</v>
      </c>
      <c r="I5" t="s">
        <v>5996</v>
      </c>
    </row>
    <row r="6" spans="1:9" x14ac:dyDescent="0.2">
      <c r="A6" t="s">
        <v>2168</v>
      </c>
      <c r="B6" s="249">
        <v>6.5251781560392201E-3</v>
      </c>
      <c r="C6" s="249">
        <v>6.7338781995907697E-3</v>
      </c>
      <c r="D6" s="249">
        <v>1.24113593448845E-2</v>
      </c>
      <c r="E6" s="249">
        <v>1.33126509478779E-2</v>
      </c>
      <c r="F6" s="249">
        <f>VLOOKUP(A6,[3]pfba_fluxes_formate_NO2!$A$2:$B$679,2,FALSE)</f>
        <v>2.1697200563051501E-2</v>
      </c>
      <c r="G6" s="249">
        <v>7.2211333835099801E-3</v>
      </c>
      <c r="H6" t="s">
        <v>3</v>
      </c>
      <c r="I6" t="s">
        <v>5996</v>
      </c>
    </row>
    <row r="7" spans="1:9" x14ac:dyDescent="0.2">
      <c r="A7" t="s">
        <v>2165</v>
      </c>
      <c r="B7" s="249">
        <v>6.5251781560392201E-3</v>
      </c>
      <c r="C7" s="249">
        <v>6.7338781995907697E-3</v>
      </c>
      <c r="D7" s="249">
        <v>1.24113593448845E-2</v>
      </c>
      <c r="E7" s="249">
        <v>1.33126509478779E-2</v>
      </c>
      <c r="F7" s="249">
        <f>VLOOKUP(A7,[3]pfba_fluxes_formate_NO2!$A$2:$B$679,2,FALSE)</f>
        <v>2.1697200563051501E-2</v>
      </c>
      <c r="G7" s="249">
        <v>7.2211333835099801E-3</v>
      </c>
      <c r="H7" t="s">
        <v>13</v>
      </c>
      <c r="I7" t="s">
        <v>5996</v>
      </c>
    </row>
    <row r="8" spans="1:9" x14ac:dyDescent="0.2">
      <c r="A8" s="262" t="s">
        <v>5995</v>
      </c>
      <c r="B8" s="249"/>
      <c r="C8" s="249"/>
      <c r="D8" s="249"/>
      <c r="E8" s="249"/>
      <c r="F8" s="249"/>
      <c r="G8" s="249"/>
      <c r="H8" s="250"/>
      <c r="I8" s="250"/>
    </row>
    <row r="9" spans="1:9" x14ac:dyDescent="0.2">
      <c r="A9" t="s">
        <v>3926</v>
      </c>
      <c r="B9" s="249">
        <v>4.0736510669385197E-2</v>
      </c>
      <c r="C9" s="249">
        <v>4.2039419394262298E-2</v>
      </c>
      <c r="D9" s="249">
        <v>7.7532658262666199E-2</v>
      </c>
      <c r="E9" s="249">
        <v>0</v>
      </c>
      <c r="F9" s="249">
        <f>VLOOKUP(A9,[3]pfba_fluxes_formate_NO2!$A$2:$B$679,2,FALSE)</f>
        <v>0</v>
      </c>
      <c r="G9" s="249">
        <v>0</v>
      </c>
      <c r="H9" t="s">
        <v>5947</v>
      </c>
      <c r="I9" t="s">
        <v>5946</v>
      </c>
    </row>
    <row r="10" spans="1:9" x14ac:dyDescent="0.2">
      <c r="A10" t="s">
        <v>2162</v>
      </c>
      <c r="B10" s="249">
        <v>0.102613881495244</v>
      </c>
      <c r="C10" s="249">
        <v>0.105895864151499</v>
      </c>
      <c r="D10" s="249">
        <v>0.19522787918557999</v>
      </c>
      <c r="E10" s="249">
        <v>3.30187082686654E-13</v>
      </c>
      <c r="F10" s="249">
        <f>VLOOKUP(A10,[3]pfba_fluxes_formate_NO2!$A$2:$B$679,2,FALSE)</f>
        <v>-1.5357538729608299E-14</v>
      </c>
      <c r="G10" s="249">
        <v>-1.16198407348318E-14</v>
      </c>
      <c r="H10" t="s">
        <v>5994</v>
      </c>
      <c r="I10" t="s">
        <v>5993</v>
      </c>
    </row>
    <row r="11" spans="1:9" x14ac:dyDescent="0.2">
      <c r="A11" t="s">
        <v>3842</v>
      </c>
      <c r="B11" s="249">
        <v>9.5318845932675395E-2</v>
      </c>
      <c r="C11" s="249">
        <v>9.8367505574107894E-2</v>
      </c>
      <c r="D11" s="249">
        <v>0.18135219554359999</v>
      </c>
      <c r="E11" s="249">
        <v>0</v>
      </c>
      <c r="F11" s="249">
        <f>VLOOKUP(A11,[3]pfba_fluxes_formate_NO2!$A$2:$B$679,2,FALSE)</f>
        <v>0</v>
      </c>
      <c r="G11" s="249">
        <v>0</v>
      </c>
      <c r="H11" t="s">
        <v>5992</v>
      </c>
      <c r="I11" t="s">
        <v>5991</v>
      </c>
    </row>
    <row r="12" spans="1:9" x14ac:dyDescent="0.2">
      <c r="A12" t="s">
        <v>3540</v>
      </c>
      <c r="B12" s="249">
        <v>-9.5318845932675395E-2</v>
      </c>
      <c r="C12" s="249">
        <v>-9.8367505574107894E-2</v>
      </c>
      <c r="D12" s="249">
        <v>-0.18135219554359999</v>
      </c>
      <c r="E12" s="249">
        <v>1.4883311960579E-2</v>
      </c>
      <c r="F12" s="249">
        <f>VLOOKUP(A12,[3]pfba_fluxes_formate_NO2!$A$2:$B$679,2,FALSE)</f>
        <v>2.4257092439578E-2</v>
      </c>
      <c r="G12" s="249">
        <v>8.0731013889761595E-3</v>
      </c>
      <c r="H12" t="s">
        <v>5990</v>
      </c>
      <c r="I12" t="s">
        <v>5989</v>
      </c>
    </row>
    <row r="13" spans="1:9" x14ac:dyDescent="0.2">
      <c r="A13" t="s">
        <v>3429</v>
      </c>
      <c r="B13" s="249">
        <v>-9.5318845932675395E-2</v>
      </c>
      <c r="C13" s="249">
        <v>-9.8367505574107894E-2</v>
      </c>
      <c r="D13" s="249">
        <v>-0.18135219554359999</v>
      </c>
      <c r="E13" s="249">
        <v>1.4883311960579E-2</v>
      </c>
      <c r="F13" s="249">
        <f>VLOOKUP(A13,[3]pfba_fluxes_formate_NO2!$A$2:$B$679,2,FALSE)</f>
        <v>2.4257092439578E-2</v>
      </c>
      <c r="G13" s="249">
        <v>8.0731013889761595E-3</v>
      </c>
      <c r="H13" t="s">
        <v>5988</v>
      </c>
      <c r="I13" t="s">
        <v>5987</v>
      </c>
    </row>
    <row r="14" spans="1:9" x14ac:dyDescent="0.2">
      <c r="A14" t="s">
        <v>3887</v>
      </c>
      <c r="B14" s="249">
        <v>-9.5318845932675395E-2</v>
      </c>
      <c r="C14" s="249">
        <v>-9.8367505574107894E-2</v>
      </c>
      <c r="D14" s="249">
        <v>-0.18135219554359999</v>
      </c>
      <c r="E14" s="249">
        <v>1.4883311960579E-2</v>
      </c>
      <c r="F14" s="249">
        <f>VLOOKUP(A14,[3]pfba_fluxes_formate_NO2!$A$2:$B$679,2,FALSE)</f>
        <v>2.4257092439578E-2</v>
      </c>
      <c r="G14" s="249">
        <v>8.0731013889761595E-3</v>
      </c>
      <c r="H14" t="s">
        <v>5986</v>
      </c>
      <c r="I14" t="s">
        <v>5985</v>
      </c>
    </row>
    <row r="15" spans="1:9" x14ac:dyDescent="0.2">
      <c r="A15" t="s">
        <v>3830</v>
      </c>
      <c r="B15" s="249">
        <v>0.103917633888066</v>
      </c>
      <c r="C15" s="249">
        <v>0.107241315510181</v>
      </c>
      <c r="D15" s="249">
        <v>0.19770771024262099</v>
      </c>
      <c r="E15" s="249">
        <v>2.6599121303979298E-3</v>
      </c>
      <c r="F15" s="249">
        <f>VLOOKUP(A15,[3]pfba_fluxes_formate_NO2!$A$2:$B$679,2,FALSE)</f>
        <v>4.33517315160798E-3</v>
      </c>
      <c r="G15" s="249">
        <v>1.4428065720856499E-3</v>
      </c>
      <c r="H15" t="s">
        <v>5984</v>
      </c>
      <c r="I15" t="s">
        <v>5983</v>
      </c>
    </row>
    <row r="16" spans="1:9" x14ac:dyDescent="0.2">
      <c r="A16" t="s">
        <v>2646</v>
      </c>
      <c r="B16" s="249">
        <v>6.3287630572388301E-2</v>
      </c>
      <c r="C16" s="249">
        <v>6.5311809980355698E-2</v>
      </c>
      <c r="D16" s="249">
        <v>0.12042651434638101</v>
      </c>
      <c r="E16" s="249">
        <v>-8.0233311505518295E-2</v>
      </c>
      <c r="F16" s="249">
        <f>VLOOKUP(A16,[3]pfba_fluxes_formate_NO2!$A$2:$B$679,2,FALSE)</f>
        <v>-0.13076570987973399</v>
      </c>
      <c r="G16" s="249">
        <v>0.61515961288890797</v>
      </c>
      <c r="H16" t="s">
        <v>5982</v>
      </c>
      <c r="I16" t="s">
        <v>5981</v>
      </c>
    </row>
    <row r="17" spans="1:9" x14ac:dyDescent="0.2">
      <c r="A17" t="s">
        <v>3851</v>
      </c>
      <c r="B17" s="249">
        <v>1.05723747037536E-2</v>
      </c>
      <c r="C17" s="249">
        <v>1.09105195035355E-2</v>
      </c>
      <c r="D17" s="249">
        <v>2.0109418998101199E-2</v>
      </c>
      <c r="E17" s="249">
        <v>0</v>
      </c>
      <c r="F17" s="249">
        <f>VLOOKUP(A17,[3]pfba_fluxes_formate_NO2!$A$2:$B$679,2,FALSE)</f>
        <v>0</v>
      </c>
      <c r="G17" s="249">
        <v>0.60190325194636396</v>
      </c>
      <c r="H17" t="s">
        <v>5980</v>
      </c>
      <c r="I17" t="s">
        <v>5979</v>
      </c>
    </row>
    <row r="18" spans="1:9" x14ac:dyDescent="0.2">
      <c r="A18" t="s">
        <v>3848</v>
      </c>
      <c r="B18" s="249">
        <v>0</v>
      </c>
      <c r="C18" s="249">
        <v>0</v>
      </c>
      <c r="D18" s="249">
        <v>0</v>
      </c>
      <c r="E18" s="249">
        <v>-2.1569730474099699E-2</v>
      </c>
      <c r="F18" s="249">
        <f>VLOOKUP(A18,[3]pfba_fluxes_formate_NO2!$A$2:$B$679,2,FALSE)</f>
        <v>-3.5154738903605501E-2</v>
      </c>
      <c r="G18" s="249">
        <v>-0.284070122754638</v>
      </c>
      <c r="H18" t="s">
        <v>5978</v>
      </c>
      <c r="I18" t="s">
        <v>5977</v>
      </c>
    </row>
    <row r="19" spans="1:9" x14ac:dyDescent="0.2">
      <c r="A19" t="s">
        <v>3845</v>
      </c>
      <c r="B19" s="249">
        <v>0</v>
      </c>
      <c r="C19" s="249">
        <v>0</v>
      </c>
      <c r="D19" s="249">
        <v>0</v>
      </c>
      <c r="E19" s="249">
        <v>-1.4883311960579E-2</v>
      </c>
      <c r="F19" s="249">
        <f>VLOOKUP(A19,[3]pfba_fluxes_formate_NO2!$A$2:$B$679,2,FALSE)</f>
        <v>-2.4257092439578E-2</v>
      </c>
      <c r="G19" s="249">
        <v>-8.0731013889761595E-3</v>
      </c>
      <c r="H19" t="s">
        <v>5976</v>
      </c>
      <c r="I19" t="s">
        <v>5975</v>
      </c>
    </row>
    <row r="20" spans="1:9" x14ac:dyDescent="0.2">
      <c r="A20" t="s">
        <v>3618</v>
      </c>
      <c r="B20" s="249">
        <v>9.9446603005599293E-2</v>
      </c>
      <c r="C20" s="249">
        <v>0.102627284035606</v>
      </c>
      <c r="D20" s="249">
        <v>0.18920348712450899</v>
      </c>
      <c r="E20" s="249">
        <v>-6.4618730672002201E-3</v>
      </c>
      <c r="F20" s="249">
        <f>VLOOKUP(A20,[3]pfba_fluxes_formate_NO2!$A$2:$B$679,2,FALSE)</f>
        <v>-1.05316782140909E-2</v>
      </c>
      <c r="G20" s="249">
        <v>-3.5050905721847299E-3</v>
      </c>
      <c r="H20" t="s">
        <v>5974</v>
      </c>
      <c r="I20" t="s">
        <v>5973</v>
      </c>
    </row>
    <row r="21" spans="1:9" x14ac:dyDescent="0.2">
      <c r="A21" t="s">
        <v>2288</v>
      </c>
      <c r="B21" s="249">
        <v>-0.10261093218320599</v>
      </c>
      <c r="C21" s="249">
        <v>-0.105892820509231</v>
      </c>
      <c r="D21" s="249">
        <v>-0.19522226938142601</v>
      </c>
      <c r="E21" s="249">
        <v>6.01717816866934E-6</v>
      </c>
      <c r="F21" s="249">
        <f>VLOOKUP(A21,[3]pfba_fluxes_formate_NO2!$A$2:$B$679,2,FALSE)</f>
        <v>9.8069069360396206E-6</v>
      </c>
      <c r="G21" s="249">
        <v>3.2638765079503199E-6</v>
      </c>
      <c r="H21" t="s">
        <v>5903</v>
      </c>
      <c r="I21" t="s">
        <v>5902</v>
      </c>
    </row>
    <row r="22" spans="1:9" x14ac:dyDescent="0.2">
      <c r="A22" t="s">
        <v>3854</v>
      </c>
      <c r="B22" s="249">
        <v>-9.9446603005599293E-2</v>
      </c>
      <c r="C22" s="249">
        <v>-0.102627284035606</v>
      </c>
      <c r="D22" s="249">
        <v>-0.18920348712450899</v>
      </c>
      <c r="E22" s="249">
        <v>6.4618730672002201E-3</v>
      </c>
      <c r="F22" s="249">
        <f>VLOOKUP(A22,[3]pfba_fluxes_formate_NO2!$A$2:$B$679,2,FALSE)</f>
        <v>1.05316782140909E-2</v>
      </c>
      <c r="G22" s="249">
        <v>-0.21208801324604901</v>
      </c>
      <c r="H22" t="s">
        <v>4788</v>
      </c>
      <c r="I22" t="s">
        <v>4787</v>
      </c>
    </row>
    <row r="23" spans="1:9" x14ac:dyDescent="0.2">
      <c r="A23" t="s">
        <v>2552</v>
      </c>
      <c r="B23" s="249">
        <v>0</v>
      </c>
      <c r="C23" s="249">
        <v>0</v>
      </c>
      <c r="D23" s="249">
        <v>0</v>
      </c>
      <c r="E23" s="249">
        <v>0</v>
      </c>
      <c r="F23" s="249">
        <f>VLOOKUP(A23,[3]pfba_fluxes_formate_NO2!$A$2:$B$679,2,FALSE)</f>
        <v>0</v>
      </c>
      <c r="G23" s="249">
        <v>0</v>
      </c>
      <c r="H23" t="s">
        <v>5972</v>
      </c>
      <c r="I23" t="s">
        <v>5971</v>
      </c>
    </row>
    <row r="24" spans="1:9" x14ac:dyDescent="0.2">
      <c r="A24" t="s">
        <v>3917</v>
      </c>
      <c r="B24" s="249">
        <v>0</v>
      </c>
      <c r="C24" s="249">
        <v>0</v>
      </c>
      <c r="D24" s="249">
        <v>0</v>
      </c>
      <c r="E24" s="249">
        <v>0</v>
      </c>
      <c r="F24" s="249">
        <f>VLOOKUP(A24,[3]pfba_fluxes_formate_NO2!$A$2:$B$679,2,FALSE)</f>
        <v>0</v>
      </c>
      <c r="G24" s="249">
        <v>0</v>
      </c>
      <c r="H24" t="s">
        <v>5970</v>
      </c>
      <c r="I24" t="s">
        <v>5969</v>
      </c>
    </row>
    <row r="25" spans="1:9" x14ac:dyDescent="0.2">
      <c r="A25" s="262" t="s">
        <v>5968</v>
      </c>
      <c r="B25" s="249"/>
      <c r="C25" s="249"/>
      <c r="D25" s="249"/>
      <c r="E25" s="249"/>
      <c r="F25" s="249"/>
      <c r="G25" s="249"/>
      <c r="H25" s="250"/>
      <c r="I25" s="250"/>
    </row>
    <row r="26" spans="1:9" x14ac:dyDescent="0.2">
      <c r="A26" t="s">
        <v>3794</v>
      </c>
      <c r="B26" s="249">
        <v>0</v>
      </c>
      <c r="C26" s="249">
        <v>0</v>
      </c>
      <c r="D26" s="249">
        <v>5.9800977554001102</v>
      </c>
      <c r="E26" s="249">
        <v>5.5612948691717703</v>
      </c>
      <c r="F26" s="249">
        <f>VLOOKUP(A26,[3]pfba_fluxes_formate_NO2!$A$2:$B$679,2,FALSE)</f>
        <v>5.2975867649544401</v>
      </c>
      <c r="G26" s="249">
        <v>5.98005687570262</v>
      </c>
      <c r="H26" t="s">
        <v>5881</v>
      </c>
      <c r="I26" t="s">
        <v>5880</v>
      </c>
    </row>
    <row r="27" spans="1:9" x14ac:dyDescent="0.2">
      <c r="A27" t="s">
        <v>3687</v>
      </c>
      <c r="B27" s="249">
        <v>5.1394161086923798E-5</v>
      </c>
      <c r="C27" s="249">
        <v>5.30379420536104E-5</v>
      </c>
      <c r="D27" s="249">
        <v>0</v>
      </c>
      <c r="E27" s="249">
        <v>0.41880998505763001</v>
      </c>
      <c r="F27" s="249">
        <f>VLOOKUP(A27,[3]pfba_fluxes_formate_NO2!$A$2:$B$679,2,FALSE)</f>
        <v>0.68258412837508997</v>
      </c>
      <c r="G27" s="249">
        <v>0</v>
      </c>
      <c r="H27" t="s">
        <v>4845</v>
      </c>
      <c r="I27" t="s">
        <v>4844</v>
      </c>
    </row>
    <row r="28" spans="1:9" x14ac:dyDescent="0.2">
      <c r="A28" t="s">
        <v>3474</v>
      </c>
      <c r="B28" s="249">
        <v>1.0297470706297201E-3</v>
      </c>
      <c r="C28" s="249">
        <v>1.06268230295243E-3</v>
      </c>
      <c r="D28" s="249">
        <v>2.0564085774413799E-3</v>
      </c>
      <c r="E28" s="249">
        <v>-0.41660424362053899</v>
      </c>
      <c r="F28" s="249">
        <f>VLOOKUP(A28,[3]pfba_fluxes_formate_NO2!$A$2:$B$679,2,FALSE)</f>
        <v>-0.678989170876516</v>
      </c>
      <c r="G28" s="249">
        <v>1.19645239623633E-3</v>
      </c>
      <c r="H28" t="s">
        <v>4776</v>
      </c>
      <c r="I28" t="s">
        <v>4775</v>
      </c>
    </row>
    <row r="29" spans="1:9" x14ac:dyDescent="0.2">
      <c r="A29" t="s">
        <v>3567</v>
      </c>
      <c r="B29" s="249">
        <v>1.0297470706297201E-3</v>
      </c>
      <c r="C29" s="249">
        <v>1.06268230295243E-3</v>
      </c>
      <c r="D29" s="249">
        <v>2.0564085774413799E-3</v>
      </c>
      <c r="E29" s="249">
        <v>-0.41660424362053899</v>
      </c>
      <c r="F29" s="249">
        <f>VLOOKUP(A29,[3]pfba_fluxes_formate_NO2!$A$2:$B$679,2,FALSE)</f>
        <v>-0.678989170876516</v>
      </c>
      <c r="G29" s="249">
        <v>1.19645239623633E-3</v>
      </c>
      <c r="H29" t="s">
        <v>4843</v>
      </c>
      <c r="I29" t="s">
        <v>4842</v>
      </c>
    </row>
    <row r="30" spans="1:9" x14ac:dyDescent="0.2">
      <c r="A30" t="s">
        <v>2616</v>
      </c>
      <c r="B30" s="249">
        <v>-3.3799813100410499E-3</v>
      </c>
      <c r="C30" s="249">
        <v>-3.4880859823937802E-3</v>
      </c>
      <c r="D30" s="249">
        <v>-6.38009046214959E-3</v>
      </c>
      <c r="E30" s="249">
        <v>-0.216248394204515</v>
      </c>
      <c r="F30" s="249">
        <f>VLOOKUP(A30,[3]pfba_fluxes_formate_NO2!$A$2:$B$679,2,FALSE)</f>
        <v>-0.352445564664083</v>
      </c>
      <c r="G30" s="249">
        <v>0.32562809800831</v>
      </c>
      <c r="H30" t="s">
        <v>5967</v>
      </c>
      <c r="I30" t="s">
        <v>5966</v>
      </c>
    </row>
    <row r="31" spans="1:9" x14ac:dyDescent="0.2">
      <c r="A31" t="s">
        <v>2631</v>
      </c>
      <c r="B31" s="249">
        <v>-3.3799813100410499E-3</v>
      </c>
      <c r="C31" s="249">
        <v>-3.4880859823937802E-3</v>
      </c>
      <c r="D31" s="249">
        <v>-6.38009046214959E-3</v>
      </c>
      <c r="E31" s="249">
        <v>-0.216248394204515</v>
      </c>
      <c r="F31" s="249">
        <f>VLOOKUP(A31,[3]pfba_fluxes_formate_NO2!$A$2:$B$679,2,FALSE)</f>
        <v>-0.352445564664083</v>
      </c>
      <c r="G31" s="249">
        <v>0.32562809800831</v>
      </c>
      <c r="H31" t="s">
        <v>5965</v>
      </c>
      <c r="I31" t="s">
        <v>5964</v>
      </c>
    </row>
    <row r="32" spans="1:9" x14ac:dyDescent="0.2">
      <c r="A32" t="s">
        <v>2628</v>
      </c>
      <c r="B32" s="249">
        <v>-3.3799813100410499E-3</v>
      </c>
      <c r="C32" s="249">
        <v>-3.4880859823937802E-3</v>
      </c>
      <c r="D32" s="249">
        <v>-6.38009046214959E-3</v>
      </c>
      <c r="E32" s="249">
        <v>-0.216248394204515</v>
      </c>
      <c r="F32" s="249">
        <f>VLOOKUP(A32,[3]pfba_fluxes_formate_NO2!$A$2:$B$679,2,FALSE)</f>
        <v>-0.352445564664083</v>
      </c>
      <c r="G32" s="249">
        <v>0.32562809800831</v>
      </c>
      <c r="H32" t="s">
        <v>5963</v>
      </c>
      <c r="I32" t="s">
        <v>5962</v>
      </c>
    </row>
    <row r="33" spans="1:9" x14ac:dyDescent="0.2">
      <c r="A33" t="s">
        <v>3914</v>
      </c>
      <c r="B33" s="249">
        <v>0</v>
      </c>
      <c r="C33" s="249">
        <v>0</v>
      </c>
      <c r="D33" s="249">
        <v>0</v>
      </c>
      <c r="E33" s="249">
        <v>0.104672315287136</v>
      </c>
      <c r="F33" s="249">
        <f>VLOOKUP(A33,[3]pfba_fluxes_formate_NO2!$A$2:$B$679,2,FALSE)</f>
        <v>0.17059684258854099</v>
      </c>
      <c r="G33" s="249">
        <v>0</v>
      </c>
      <c r="H33" t="s">
        <v>4758</v>
      </c>
      <c r="I33" t="s">
        <v>4757</v>
      </c>
    </row>
    <row r="34" spans="1:9" x14ac:dyDescent="0.2">
      <c r="A34" t="s">
        <v>3681</v>
      </c>
      <c r="B34" s="249">
        <v>-5.7697546099272799E-3</v>
      </c>
      <c r="C34" s="249">
        <v>-5.9542933320280104E-3</v>
      </c>
      <c r="D34" s="249">
        <v>-1.10233669911039E-2</v>
      </c>
      <c r="E34" s="249">
        <v>0.19758112755600901</v>
      </c>
      <c r="F34" s="249">
        <f>VLOOKUP(A34,[3]pfba_fluxes_formate_NO2!$A$2:$B$679,2,FALSE)</f>
        <v>0.322021314075493</v>
      </c>
      <c r="G34" s="249">
        <v>0.322926563210999</v>
      </c>
      <c r="H34" t="s">
        <v>5168</v>
      </c>
      <c r="I34" t="s">
        <v>5167</v>
      </c>
    </row>
    <row r="35" spans="1:9" x14ac:dyDescent="0.2">
      <c r="A35" s="262" t="s">
        <v>5961</v>
      </c>
      <c r="B35" s="249"/>
      <c r="C35" s="249"/>
      <c r="D35" s="249"/>
      <c r="E35" s="249"/>
      <c r="F35" s="249"/>
      <c r="G35" s="249"/>
      <c r="H35" s="250"/>
      <c r="I35" s="250"/>
    </row>
    <row r="36" spans="1:9" x14ac:dyDescent="0.2">
      <c r="A36" t="s">
        <v>3962</v>
      </c>
      <c r="B36" s="249">
        <v>-3.6824216815039897E-2</v>
      </c>
      <c r="C36" s="249">
        <v>-3.8001995485489E-2</v>
      </c>
      <c r="D36" s="249">
        <v>-7.0042315559215501E-2</v>
      </c>
      <c r="E36" s="249">
        <v>-5.3558937765230699E-2</v>
      </c>
      <c r="F36" s="249">
        <f>VLOOKUP(A36,[3]pfba_fluxes_formate_NO2!$A$2:$B$679,2,FALSE)</f>
        <v>-8.7291330568651807E-2</v>
      </c>
      <c r="G36" s="249">
        <v>-0.63095503396905195</v>
      </c>
      <c r="H36" t="s">
        <v>5960</v>
      </c>
      <c r="I36" t="s">
        <v>5959</v>
      </c>
    </row>
    <row r="37" spans="1:9" x14ac:dyDescent="0.2">
      <c r="A37" s="262" t="s">
        <v>5958</v>
      </c>
      <c r="B37" s="249"/>
      <c r="C37" s="249"/>
      <c r="D37" s="249"/>
      <c r="E37" s="249"/>
      <c r="F37" s="249"/>
      <c r="G37" s="249"/>
      <c r="H37" s="250"/>
      <c r="I37" s="250"/>
    </row>
    <row r="38" spans="1:9" x14ac:dyDescent="0.2">
      <c r="A38" t="s">
        <v>2282</v>
      </c>
      <c r="B38" s="249">
        <v>0</v>
      </c>
      <c r="C38" s="249">
        <v>0</v>
      </c>
      <c r="D38" s="249">
        <v>0</v>
      </c>
      <c r="E38" s="249">
        <v>0</v>
      </c>
      <c r="F38" s="249">
        <f>VLOOKUP(A38,[3]pfba_fluxes_formate_NO2!$A$2:$B$679,2,FALSE)</f>
        <v>0</v>
      </c>
      <c r="G38" s="249">
        <v>0</v>
      </c>
      <c r="H38" t="s">
        <v>5957</v>
      </c>
      <c r="I38" t="s">
        <v>5956</v>
      </c>
    </row>
    <row r="39" spans="1:9" x14ac:dyDescent="0.2">
      <c r="A39" t="s">
        <v>3713</v>
      </c>
      <c r="B39" s="249">
        <v>-8.7171484357786606E-3</v>
      </c>
      <c r="C39" s="249">
        <v>-8.9959560353088802E-3</v>
      </c>
      <c r="D39" s="249">
        <v>-1.6580644866993E-2</v>
      </c>
      <c r="E39" s="249">
        <v>-1.7784702825156699E-2</v>
      </c>
      <c r="F39" s="249">
        <f>VLOOKUP(A39,[3]pfba_fluxes_formate_NO2!$A$2:$B$679,2,FALSE)</f>
        <v>-2.89858320226749E-2</v>
      </c>
      <c r="G39" s="249">
        <v>-9.6468924025244294E-3</v>
      </c>
      <c r="H39" t="s">
        <v>4871</v>
      </c>
      <c r="I39" t="s">
        <v>4870</v>
      </c>
    </row>
    <row r="40" spans="1:9" x14ac:dyDescent="0.2">
      <c r="A40" t="s">
        <v>3411</v>
      </c>
      <c r="B40" s="249">
        <v>-2.7627864679703702E-4</v>
      </c>
      <c r="C40" s="249">
        <v>-2.8511508991630098E-4</v>
      </c>
      <c r="D40" s="249">
        <v>-5.2550190703112604E-4</v>
      </c>
      <c r="E40" s="249">
        <v>-5.6366295313438201E-4</v>
      </c>
      <c r="F40" s="249">
        <f>VLOOKUP(A40,[3]pfba_fluxes_formate_NO2!$A$2:$B$679,2,FALSE)</f>
        <v>-9.1866812943578705E-4</v>
      </c>
      <c r="G40" s="249">
        <v>-3.0574566882753801E-4</v>
      </c>
      <c r="H40" t="s">
        <v>5537</v>
      </c>
      <c r="I40" t="s">
        <v>5536</v>
      </c>
    </row>
    <row r="41" spans="1:9" x14ac:dyDescent="0.2">
      <c r="A41" t="s">
        <v>3504</v>
      </c>
      <c r="B41" s="249">
        <v>3.62859989805955E-2</v>
      </c>
      <c r="C41" s="249">
        <v>3.7446563395314901E-2</v>
      </c>
      <c r="D41" s="249">
        <v>6.9067464130448494E-2</v>
      </c>
      <c r="E41" s="249">
        <v>-3.0649652467873899E-2</v>
      </c>
      <c r="F41" s="249">
        <f>VLOOKUP(A41,[3]pfba_fluxes_formate_NO2!$A$2:$B$679,2,FALSE)</f>
        <v>-4.9953360858547298E-2</v>
      </c>
      <c r="G41" s="249">
        <v>-0.28899531219178598</v>
      </c>
      <c r="H41" t="s">
        <v>4852</v>
      </c>
      <c r="I41" t="s">
        <v>4851</v>
      </c>
    </row>
    <row r="42" spans="1:9" x14ac:dyDescent="0.2">
      <c r="A42" t="s">
        <v>3654</v>
      </c>
      <c r="B42" s="249">
        <v>1.3168836376464E-2</v>
      </c>
      <c r="C42" s="249">
        <v>1.3590025907167499E-2</v>
      </c>
      <c r="D42" s="249">
        <v>2.5048076315128499E-2</v>
      </c>
      <c r="E42" s="249">
        <v>2.6867024604887099E-2</v>
      </c>
      <c r="F42" s="249">
        <f>VLOOKUP(A42,[3]pfba_fluxes_formate_NO2!$A$2:$B$679,2,FALSE)</f>
        <v>4.3788365192405698E-2</v>
      </c>
      <c r="G42" s="249">
        <v>1.4733622389198399E-2</v>
      </c>
      <c r="H42" t="s">
        <v>5955</v>
      </c>
      <c r="I42" t="s">
        <v>5954</v>
      </c>
    </row>
    <row r="43" spans="1:9" x14ac:dyDescent="0.2">
      <c r="A43" t="s">
        <v>3510</v>
      </c>
      <c r="B43" s="249">
        <v>2.5682769767999099E-2</v>
      </c>
      <c r="C43" s="249">
        <v>2.6504202538254699E-2</v>
      </c>
      <c r="D43" s="249">
        <v>4.8850479931732103E-2</v>
      </c>
      <c r="E43" s="249">
        <v>5.2397917898935303E-2</v>
      </c>
      <c r="F43" s="249">
        <f>VLOOKUP(A43,[3]pfba_fluxes_formate_NO2!$A$2:$B$679,2,FALSE)</f>
        <v>8.5399079281111998E-2</v>
      </c>
      <c r="G43" s="249">
        <v>2.8582253033713499E-2</v>
      </c>
      <c r="H43" t="s">
        <v>4854</v>
      </c>
      <c r="I43" t="s">
        <v>4853</v>
      </c>
    </row>
    <row r="44" spans="1:9" x14ac:dyDescent="0.2">
      <c r="A44" t="s">
        <v>3639</v>
      </c>
      <c r="B44" s="249">
        <v>-2.5682769767999099E-2</v>
      </c>
      <c r="C44" s="249">
        <v>-2.6504202538254699E-2</v>
      </c>
      <c r="D44" s="249">
        <v>-4.8850479931732103E-2</v>
      </c>
      <c r="E44" s="249">
        <v>-5.2397917898935303E-2</v>
      </c>
      <c r="F44" s="249">
        <f>VLOOKUP(A44,[3]pfba_fluxes_formate_NO2!$A$2:$B$679,2,FALSE)</f>
        <v>-8.5399079281111998E-2</v>
      </c>
      <c r="G44" s="249">
        <v>-2.8582253033713499E-2</v>
      </c>
      <c r="H44" t="s">
        <v>4856</v>
      </c>
      <c r="I44" t="s">
        <v>4855</v>
      </c>
    </row>
    <row r="45" spans="1:9" x14ac:dyDescent="0.2">
      <c r="A45" t="s">
        <v>3719</v>
      </c>
      <c r="B45" s="249">
        <v>1.0975600962731501E-2</v>
      </c>
      <c r="C45" s="249">
        <v>1.13266424736541E-2</v>
      </c>
      <c r="D45" s="249">
        <v>2.0876384416944099E-2</v>
      </c>
      <c r="E45" s="249">
        <v>2.2392391604633501E-2</v>
      </c>
      <c r="F45" s="249">
        <f>VLOOKUP(A45,[3]pfba_fluxes_formate_NO2!$A$2:$B$679,2,FALSE)</f>
        <v>3.6495526971629597E-2</v>
      </c>
      <c r="G45" s="249">
        <v>1.21462244586714E-2</v>
      </c>
      <c r="H45" t="s">
        <v>5953</v>
      </c>
      <c r="I45" t="s">
        <v>5952</v>
      </c>
    </row>
    <row r="46" spans="1:9" x14ac:dyDescent="0.2">
      <c r="A46" t="s">
        <v>3228</v>
      </c>
      <c r="B46" s="249">
        <v>0</v>
      </c>
      <c r="C46" s="249">
        <v>0</v>
      </c>
      <c r="D46" s="249">
        <v>0</v>
      </c>
      <c r="E46" s="249">
        <v>0</v>
      </c>
      <c r="F46" s="249">
        <f>VLOOKUP(A46,[3]pfba_fluxes_formate_NO2!$A$2:$B$679,2,FALSE)</f>
        <v>0</v>
      </c>
      <c r="G46" s="249">
        <v>0</v>
      </c>
      <c r="H46" t="s">
        <v>5918</v>
      </c>
      <c r="I46" t="s">
        <v>5917</v>
      </c>
    </row>
    <row r="47" spans="1:9" x14ac:dyDescent="0.2">
      <c r="A47" t="s">
        <v>3642</v>
      </c>
      <c r="B47" s="249">
        <v>5.7603750747261799E-6</v>
      </c>
      <c r="C47" s="249">
        <v>5.9446138035731296E-6</v>
      </c>
      <c r="D47" s="249">
        <v>1.09566487387892E-5</v>
      </c>
      <c r="E47" s="249">
        <v>1.17523017555791E-5</v>
      </c>
      <c r="F47" s="249">
        <f>VLOOKUP(A47,[3]pfba_fluxes_formate_NO2!$A$2:$B$679,2,FALSE)</f>
        <v>1.9154115079457401E-5</v>
      </c>
      <c r="G47" s="249">
        <v>6.37475878189555E-6</v>
      </c>
      <c r="H47" t="s">
        <v>5936</v>
      </c>
      <c r="I47" t="s">
        <v>5935</v>
      </c>
    </row>
    <row r="48" spans="1:9" x14ac:dyDescent="0.2">
      <c r="A48" t="s">
        <v>3666</v>
      </c>
      <c r="B48" s="249">
        <v>-8.7171484357786606E-3</v>
      </c>
      <c r="C48" s="249">
        <v>-8.9959560353088802E-3</v>
      </c>
      <c r="D48" s="249">
        <v>-1.6580644866993E-2</v>
      </c>
      <c r="E48" s="249">
        <v>-1.7784702825156699E-2</v>
      </c>
      <c r="F48" s="249">
        <f>VLOOKUP(A48,[3]pfba_fluxes_formate_NO2!$A$2:$B$679,2,FALSE)</f>
        <v>-2.89858320226749E-2</v>
      </c>
      <c r="G48" s="249">
        <v>-9.6468924025244294E-3</v>
      </c>
      <c r="H48" t="s">
        <v>4823</v>
      </c>
      <c r="I48" t="s">
        <v>4822</v>
      </c>
    </row>
    <row r="49" spans="1:9" x14ac:dyDescent="0.2">
      <c r="A49" t="s">
        <v>3923</v>
      </c>
      <c r="B49" s="249">
        <v>0</v>
      </c>
      <c r="C49" s="249">
        <v>0</v>
      </c>
      <c r="D49" s="249">
        <v>0</v>
      </c>
      <c r="E49" s="249">
        <v>0</v>
      </c>
      <c r="F49" s="249">
        <f>VLOOKUP(A49,[3]pfba_fluxes_formate_NO2!$A$2:$B$679,2,FALSE)</f>
        <v>0</v>
      </c>
      <c r="G49" s="249">
        <v>0</v>
      </c>
      <c r="H49" t="s">
        <v>4848</v>
      </c>
      <c r="I49" t="s">
        <v>4847</v>
      </c>
    </row>
    <row r="50" spans="1:9" x14ac:dyDescent="0.2">
      <c r="A50" t="s">
        <v>3752</v>
      </c>
      <c r="B50" s="249">
        <v>-3.62859989805955E-2</v>
      </c>
      <c r="C50" s="249">
        <v>-3.7446563395314901E-2</v>
      </c>
      <c r="D50" s="249">
        <v>-6.9067464130448494E-2</v>
      </c>
      <c r="E50" s="249">
        <v>3.0649652467873899E-2</v>
      </c>
      <c r="F50" s="249">
        <f>VLOOKUP(A50,[3]pfba_fluxes_formate_NO2!$A$2:$B$679,2,FALSE)</f>
        <v>4.9953360858547298E-2</v>
      </c>
      <c r="G50" s="249">
        <v>0.28899531219178598</v>
      </c>
      <c r="H50" t="s">
        <v>4850</v>
      </c>
      <c r="I50" t="s">
        <v>4849</v>
      </c>
    </row>
    <row r="51" spans="1:9" x14ac:dyDescent="0.2">
      <c r="A51" t="s">
        <v>3630</v>
      </c>
      <c r="B51" s="249">
        <v>-1.0975600962731501E-2</v>
      </c>
      <c r="C51" s="249">
        <v>-1.13266424736541E-2</v>
      </c>
      <c r="D51" s="249">
        <v>-2.0876384416944099E-2</v>
      </c>
      <c r="E51" s="249">
        <v>-2.2392391604633501E-2</v>
      </c>
      <c r="F51" s="249">
        <f>VLOOKUP(A51,[3]pfba_fluxes_formate_NO2!$A$2:$B$679,2,FALSE)</f>
        <v>-3.6495526971629597E-2</v>
      </c>
      <c r="G51" s="249">
        <v>-1.21462244586714E-2</v>
      </c>
      <c r="H51" t="s">
        <v>5951</v>
      </c>
      <c r="I51" t="s">
        <v>5950</v>
      </c>
    </row>
    <row r="52" spans="1:9" x14ac:dyDescent="0.2">
      <c r="A52" t="s">
        <v>3725</v>
      </c>
      <c r="B52" s="249">
        <v>0</v>
      </c>
      <c r="C52" s="249">
        <v>0</v>
      </c>
      <c r="D52" s="249">
        <v>0</v>
      </c>
      <c r="E52" s="249">
        <v>0</v>
      </c>
      <c r="F52" s="249">
        <f>VLOOKUP(A52,[3]pfba_fluxes_formate_NO2!$A$2:$B$679,2,FALSE)</f>
        <v>0</v>
      </c>
      <c r="G52" s="249">
        <v>0</v>
      </c>
      <c r="H52" t="s">
        <v>5949</v>
      </c>
      <c r="I52" t="s">
        <v>5948</v>
      </c>
    </row>
    <row r="53" spans="1:9" x14ac:dyDescent="0.2">
      <c r="A53" t="s">
        <v>3926</v>
      </c>
      <c r="B53" s="249">
        <v>4.0736510669385197E-2</v>
      </c>
      <c r="C53" s="249">
        <v>4.2039419394262298E-2</v>
      </c>
      <c r="D53" s="249">
        <v>7.7532658262666199E-2</v>
      </c>
      <c r="E53" s="249">
        <v>0</v>
      </c>
      <c r="F53" s="249">
        <f>VLOOKUP(A53,[3]pfba_fluxes_formate_NO2!$A$2:$B$679,2,FALSE)</f>
        <v>0</v>
      </c>
      <c r="G53" s="249">
        <v>0</v>
      </c>
      <c r="H53" t="s">
        <v>5947</v>
      </c>
      <c r="I53" t="s">
        <v>5946</v>
      </c>
    </row>
    <row r="54" spans="1:9" x14ac:dyDescent="0.2">
      <c r="A54" s="262" t="s">
        <v>5945</v>
      </c>
      <c r="B54" s="249"/>
      <c r="C54" s="249"/>
      <c r="D54" s="249"/>
      <c r="E54" s="249"/>
      <c r="F54" s="249"/>
      <c r="G54" s="249"/>
      <c r="H54" s="250"/>
      <c r="I54" s="250"/>
    </row>
    <row r="55" spans="1:9" x14ac:dyDescent="0.2">
      <c r="A55" t="s">
        <v>3648</v>
      </c>
      <c r="B55" s="249">
        <v>0</v>
      </c>
      <c r="C55" s="249">
        <v>0</v>
      </c>
      <c r="D55" s="249">
        <v>0</v>
      </c>
      <c r="E55" s="249">
        <v>0</v>
      </c>
      <c r="F55" s="249">
        <f>VLOOKUP(A55,[3]pfba_fluxes_formate_NO2!$A$2:$B$679,2,FALSE)</f>
        <v>0</v>
      </c>
      <c r="G55" s="249">
        <v>0</v>
      </c>
      <c r="H55" t="s">
        <v>5944</v>
      </c>
      <c r="I55" t="s">
        <v>5943</v>
      </c>
    </row>
    <row r="56" spans="1:9" x14ac:dyDescent="0.2">
      <c r="A56" t="s">
        <v>3645</v>
      </c>
      <c r="B56" s="249">
        <v>-1.6052498027152699E-3</v>
      </c>
      <c r="C56" s="249">
        <v>-1.6565918037664501E-3</v>
      </c>
      <c r="D56" s="249">
        <v>-3.0533008698566499E-3</v>
      </c>
      <c r="E56" s="249">
        <v>-3.27502633593423E-3</v>
      </c>
      <c r="F56" s="249">
        <f>VLOOKUP(A56,[3]pfba_fluxes_formate_NO2!$A$2:$B$679,2,FALSE)</f>
        <v>-5.3376974682425703E-3</v>
      </c>
      <c r="G56" s="249">
        <v>-1.7764607589355499E-3</v>
      </c>
      <c r="H56" t="s">
        <v>4862</v>
      </c>
      <c r="I56" t="s">
        <v>4861</v>
      </c>
    </row>
    <row r="57" spans="1:9" x14ac:dyDescent="0.2">
      <c r="A57" t="s">
        <v>3414</v>
      </c>
      <c r="B57" s="249">
        <v>0</v>
      </c>
      <c r="C57" s="249">
        <v>0</v>
      </c>
      <c r="D57" s="249">
        <v>0</v>
      </c>
      <c r="E57" s="249">
        <v>0</v>
      </c>
      <c r="F57" s="249">
        <f>VLOOKUP(A57,[3]pfba_fluxes_formate_NO2!$A$2:$B$679,2,FALSE)</f>
        <v>0</v>
      </c>
      <c r="G57" s="249">
        <v>0</v>
      </c>
      <c r="H57" t="s">
        <v>5942</v>
      </c>
      <c r="I57" t="s">
        <v>5941</v>
      </c>
    </row>
    <row r="58" spans="1:9" x14ac:dyDescent="0.2">
      <c r="A58" t="s">
        <v>3498</v>
      </c>
      <c r="B58" s="249">
        <v>-1.7694220073668099E-3</v>
      </c>
      <c r="C58" s="249">
        <v>-1.8260148606463E-3</v>
      </c>
      <c r="D58" s="249">
        <v>-3.3655682405929199E-3</v>
      </c>
      <c r="E58" s="249">
        <v>-3.6099700269117299E-3</v>
      </c>
      <c r="F58" s="249">
        <f>VLOOKUP(A58,[3]pfba_fluxes_formate_NO2!$A$2:$B$679,2,FALSE)</f>
        <v>-5.8835947856830098E-3</v>
      </c>
      <c r="G58" s="249">
        <v>-1.9581430608289398E-3</v>
      </c>
      <c r="H58" t="s">
        <v>4860</v>
      </c>
      <c r="I58" t="s">
        <v>4859</v>
      </c>
    </row>
    <row r="59" spans="1:9" x14ac:dyDescent="0.2">
      <c r="A59" t="s">
        <v>3318</v>
      </c>
      <c r="B59" s="249">
        <v>0</v>
      </c>
      <c r="C59" s="249">
        <v>0</v>
      </c>
      <c r="D59" s="249">
        <v>0</v>
      </c>
      <c r="E59" s="249">
        <v>0</v>
      </c>
      <c r="F59" s="249">
        <f>VLOOKUP(A59,[3]pfba_fluxes_formate_NO2!$A$2:$B$679,2,FALSE)</f>
        <v>0</v>
      </c>
      <c r="G59" s="249">
        <v>0</v>
      </c>
      <c r="H59" t="s">
        <v>5940</v>
      </c>
      <c r="I59" t="s">
        <v>5939</v>
      </c>
    </row>
    <row r="60" spans="1:9" x14ac:dyDescent="0.2">
      <c r="A60" t="s">
        <v>3705</v>
      </c>
      <c r="B60" s="249">
        <v>0</v>
      </c>
      <c r="C60" s="249">
        <v>0</v>
      </c>
      <c r="D60" s="249">
        <v>0</v>
      </c>
      <c r="E60" s="249">
        <v>0</v>
      </c>
      <c r="F60" s="249">
        <f>VLOOKUP(A60,[3]pfba_fluxes_formate_NO2!$A$2:$B$679,2,FALSE)</f>
        <v>0</v>
      </c>
      <c r="G60" s="249">
        <v>0</v>
      </c>
      <c r="H60" t="s">
        <v>5938</v>
      </c>
      <c r="I60" t="s">
        <v>5937</v>
      </c>
    </row>
    <row r="61" spans="1:9" x14ac:dyDescent="0.2">
      <c r="A61" t="s">
        <v>3438</v>
      </c>
      <c r="B61" s="249">
        <v>6.09882046787441E-5</v>
      </c>
      <c r="C61" s="249">
        <v>6.2938839690364305E-5</v>
      </c>
      <c r="D61" s="249">
        <v>1.16003962798584E-4</v>
      </c>
      <c r="E61" s="249">
        <v>1.2442797137711799E-4</v>
      </c>
      <c r="F61" s="249">
        <f>VLOOKUP(A61,[3]pfba_fluxes_formate_NO2!$A$2:$B$679,2,FALSE)</f>
        <v>2.02794970075323E-4</v>
      </c>
      <c r="G61" s="249">
        <v>6.7493017090254097E-5</v>
      </c>
      <c r="H61" t="s">
        <v>4864</v>
      </c>
      <c r="I61" t="s">
        <v>4865</v>
      </c>
    </row>
    <row r="62" spans="1:9" x14ac:dyDescent="0.2">
      <c r="A62" t="s">
        <v>3651</v>
      </c>
      <c r="B62" s="249">
        <v>1.3372701003222401E-3</v>
      </c>
      <c r="C62" s="249">
        <v>1.38004109009701E-3</v>
      </c>
      <c r="D62" s="249">
        <v>2.5435841534698599E-3</v>
      </c>
      <c r="E62" s="249">
        <v>2.7282948668819799E-3</v>
      </c>
      <c r="F62" s="249">
        <f>VLOOKUP(A62,[3]pfba_fluxes_formate_NO2!$A$2:$B$679,2,FALSE)</f>
        <v>4.4466245794108697E-3</v>
      </c>
      <c r="G62" s="249">
        <v>1.4798991741367001E-3</v>
      </c>
      <c r="H62" t="s">
        <v>5788</v>
      </c>
      <c r="I62" t="s">
        <v>5787</v>
      </c>
    </row>
    <row r="63" spans="1:9" x14ac:dyDescent="0.2">
      <c r="A63" t="s">
        <v>3636</v>
      </c>
      <c r="B63" s="249">
        <v>0</v>
      </c>
      <c r="C63" s="249">
        <v>0</v>
      </c>
      <c r="D63" s="249">
        <v>0</v>
      </c>
      <c r="E63" s="249">
        <v>0</v>
      </c>
      <c r="F63" s="249">
        <f>VLOOKUP(A63,[3]pfba_fluxes_formate_NO2!$A$2:$B$679,2,FALSE)</f>
        <v>0</v>
      </c>
      <c r="G63" s="249">
        <v>0</v>
      </c>
      <c r="H63" t="s">
        <v>4732</v>
      </c>
      <c r="I63" t="s">
        <v>4731</v>
      </c>
    </row>
    <row r="64" spans="1:9" x14ac:dyDescent="0.2">
      <c r="A64" t="s">
        <v>3315</v>
      </c>
      <c r="B64" s="249">
        <v>0</v>
      </c>
      <c r="C64" s="249">
        <v>0</v>
      </c>
      <c r="D64" s="249">
        <v>0</v>
      </c>
      <c r="E64" s="249">
        <v>0</v>
      </c>
      <c r="F64" s="249">
        <f>VLOOKUP(A64,[3]pfba_fluxes_formate_NO2!$A$2:$B$679,2,FALSE)</f>
        <v>0</v>
      </c>
      <c r="G64" s="249">
        <v>0</v>
      </c>
      <c r="H64" t="s">
        <v>4734</v>
      </c>
      <c r="I64" t="s">
        <v>4733</v>
      </c>
    </row>
    <row r="65" spans="1:9" x14ac:dyDescent="0.2">
      <c r="A65" t="s">
        <v>3642</v>
      </c>
      <c r="B65" s="249">
        <v>5.7603750747261799E-6</v>
      </c>
      <c r="C65" s="249">
        <v>5.9446138035731296E-6</v>
      </c>
      <c r="D65" s="249">
        <v>1.09566487387892E-5</v>
      </c>
      <c r="E65" s="249">
        <v>1.17523017555791E-5</v>
      </c>
      <c r="F65" s="249">
        <f>VLOOKUP(A65,[3]pfba_fluxes_formate_NO2!$A$2:$B$679,2,FALSE)</f>
        <v>1.9154115079457401E-5</v>
      </c>
      <c r="G65" s="249">
        <v>6.37475878189555E-6</v>
      </c>
      <c r="H65" t="s">
        <v>5936</v>
      </c>
      <c r="I65" t="s">
        <v>5935</v>
      </c>
    </row>
    <row r="66" spans="1:9" x14ac:dyDescent="0.2">
      <c r="A66" t="s">
        <v>3501</v>
      </c>
      <c r="B66" s="249">
        <v>0</v>
      </c>
      <c r="C66" s="249">
        <v>0</v>
      </c>
      <c r="D66" s="249">
        <v>0</v>
      </c>
      <c r="E66" s="249">
        <v>0</v>
      </c>
      <c r="F66" s="249">
        <f>VLOOKUP(A66,[3]pfba_fluxes_formate_NO2!$A$2:$B$679,2,FALSE)</f>
        <v>0</v>
      </c>
      <c r="G66" s="249">
        <v>0</v>
      </c>
      <c r="H66" t="s">
        <v>5934</v>
      </c>
      <c r="I66" t="s">
        <v>5933</v>
      </c>
    </row>
    <row r="67" spans="1:9" x14ac:dyDescent="0.2">
      <c r="A67" t="s">
        <v>3483</v>
      </c>
      <c r="B67" s="249">
        <v>-2.7374007746775402E-4</v>
      </c>
      <c r="C67" s="249">
        <v>-2.8249532747301101E-4</v>
      </c>
      <c r="D67" s="249">
        <v>-5.2067336512557998E-4</v>
      </c>
      <c r="E67" s="249">
        <v>-5.58483770807831E-4</v>
      </c>
      <c r="F67" s="249">
        <f>VLOOKUP(A67,[3]pfba_fluxes_formate_NO2!$A$2:$B$679,2,FALSE)</f>
        <v>-9.1022700391115796E-4</v>
      </c>
      <c r="G67" s="249">
        <v>-3.0293634358074899E-4</v>
      </c>
      <c r="H67" t="s">
        <v>4864</v>
      </c>
      <c r="I67" t="s">
        <v>4863</v>
      </c>
    </row>
    <row r="68" spans="1:9" x14ac:dyDescent="0.2">
      <c r="A68" t="s">
        <v>3633</v>
      </c>
      <c r="B68" s="249">
        <v>2.0431620848345702E-3</v>
      </c>
      <c r="C68" s="249">
        <v>2.1085101881193101E-3</v>
      </c>
      <c r="D68" s="249">
        <v>3.8862416057185E-3</v>
      </c>
      <c r="E68" s="249">
        <v>4.1684537977195596E-3</v>
      </c>
      <c r="F68" s="249">
        <f>VLOOKUP(A68,[3]pfba_fluxes_formate_NO2!$A$2:$B$679,2,FALSE)</f>
        <v>6.7938217895941698E-3</v>
      </c>
      <c r="G68" s="249">
        <v>2.2610794044096898E-3</v>
      </c>
      <c r="H68" t="s">
        <v>5932</v>
      </c>
      <c r="I68" t="s">
        <v>5931</v>
      </c>
    </row>
    <row r="69" spans="1:9" x14ac:dyDescent="0.2">
      <c r="A69" t="s">
        <v>3722</v>
      </c>
      <c r="B69" s="249">
        <v>0</v>
      </c>
      <c r="C69" s="249">
        <v>0</v>
      </c>
      <c r="D69" s="249">
        <v>0</v>
      </c>
      <c r="E69" s="249">
        <v>0</v>
      </c>
      <c r="F69" s="249">
        <f>VLOOKUP(A69,[3]pfba_fluxes_formate_NO2!$A$2:$B$679,2,FALSE)</f>
        <v>0</v>
      </c>
      <c r="G69" s="249">
        <v>0</v>
      </c>
      <c r="H69" t="s">
        <v>4869</v>
      </c>
      <c r="I69" t="s">
        <v>4868</v>
      </c>
    </row>
    <row r="70" spans="1:9" x14ac:dyDescent="0.2">
      <c r="A70" t="s">
        <v>3486</v>
      </c>
      <c r="B70" s="249">
        <v>0</v>
      </c>
      <c r="C70" s="249">
        <v>0</v>
      </c>
      <c r="D70" s="249">
        <v>0</v>
      </c>
      <c r="E70" s="249">
        <v>0</v>
      </c>
      <c r="F70" s="249">
        <f>VLOOKUP(A70,[3]pfba_fluxes_formate_NO2!$A$2:$B$679,2,FALSE)</f>
        <v>0</v>
      </c>
      <c r="G70" s="249">
        <v>0</v>
      </c>
      <c r="H70" t="s">
        <v>4858</v>
      </c>
      <c r="I70" t="s">
        <v>4857</v>
      </c>
    </row>
    <row r="71" spans="1:9" x14ac:dyDescent="0.2">
      <c r="A71" s="262" t="s">
        <v>5930</v>
      </c>
      <c r="B71" s="249"/>
      <c r="C71" s="249"/>
      <c r="D71" s="249"/>
      <c r="E71" s="249"/>
      <c r="F71" s="249"/>
      <c r="G71" s="249"/>
      <c r="H71" s="250"/>
      <c r="I71" s="250"/>
    </row>
    <row r="72" spans="1:9" x14ac:dyDescent="0.2">
      <c r="A72" t="s">
        <v>2655</v>
      </c>
      <c r="B72" s="249">
        <v>-8.4512085947923993E-3</v>
      </c>
      <c r="C72" s="249">
        <v>-8.7215104255805708E-3</v>
      </c>
      <c r="D72" s="249">
        <v>-1.60748081140843E-2</v>
      </c>
      <c r="E72" s="249">
        <v>-1.7242133075868301E-2</v>
      </c>
      <c r="F72" s="249">
        <f>VLOOKUP(A72,[3]pfba_fluxes_formate_NO2!$A$2:$B$679,2,FALSE)</f>
        <v>-2.8101541980380101E-2</v>
      </c>
      <c r="G72" s="249">
        <v>-9.3525882444113109E-3</v>
      </c>
      <c r="H72" t="s">
        <v>5929</v>
      </c>
      <c r="I72" t="s">
        <v>5928</v>
      </c>
    </row>
    <row r="73" spans="1:9" x14ac:dyDescent="0.2">
      <c r="A73" t="s">
        <v>3489</v>
      </c>
      <c r="B73" s="249">
        <v>0</v>
      </c>
      <c r="C73" s="249">
        <v>0</v>
      </c>
      <c r="D73" s="249">
        <v>0</v>
      </c>
      <c r="E73" s="249">
        <v>0</v>
      </c>
      <c r="F73" s="249">
        <f>VLOOKUP(A73,[3]pfba_fluxes_formate_NO2!$A$2:$B$679,2,FALSE)</f>
        <v>0</v>
      </c>
      <c r="G73" s="249">
        <v>0</v>
      </c>
      <c r="H73" t="s">
        <v>4873</v>
      </c>
      <c r="I73" t="s">
        <v>5927</v>
      </c>
    </row>
    <row r="74" spans="1:9" x14ac:dyDescent="0.2">
      <c r="A74" t="s">
        <v>2549</v>
      </c>
      <c r="B74" s="249">
        <v>0</v>
      </c>
      <c r="C74" s="249">
        <v>0</v>
      </c>
      <c r="D74" s="249">
        <v>0</v>
      </c>
      <c r="E74" s="249">
        <v>0</v>
      </c>
      <c r="F74" s="249">
        <f>VLOOKUP(A74,[3]pfba_fluxes_formate_NO2!$A$2:$B$679,2,FALSE)</f>
        <v>0</v>
      </c>
      <c r="G74" s="249">
        <v>0</v>
      </c>
      <c r="H74" t="s">
        <v>5926</v>
      </c>
      <c r="I74" t="s">
        <v>5925</v>
      </c>
    </row>
    <row r="75" spans="1:9" x14ac:dyDescent="0.2">
      <c r="A75" t="s">
        <v>2546</v>
      </c>
      <c r="B75" s="249">
        <v>0</v>
      </c>
      <c r="C75" s="249">
        <v>0</v>
      </c>
      <c r="D75" s="249">
        <v>0</v>
      </c>
      <c r="E75" s="249">
        <v>0</v>
      </c>
      <c r="F75" s="249">
        <f>VLOOKUP(A75,[3]pfba_fluxes_formate_NO2!$A$2:$B$679,2,FALSE)</f>
        <v>0</v>
      </c>
      <c r="G75" s="249">
        <v>0</v>
      </c>
      <c r="H75" t="s">
        <v>5924</v>
      </c>
      <c r="I75" t="s">
        <v>5923</v>
      </c>
    </row>
    <row r="76" spans="1:9" x14ac:dyDescent="0.2">
      <c r="A76" t="s">
        <v>2543</v>
      </c>
      <c r="B76" s="249">
        <v>0</v>
      </c>
      <c r="C76" s="249">
        <v>0</v>
      </c>
      <c r="D76" s="249">
        <v>0</v>
      </c>
      <c r="E76" s="249">
        <v>0</v>
      </c>
      <c r="F76" s="249">
        <f>VLOOKUP(A76,[3]pfba_fluxes_formate_NO2!$A$2:$B$679,2,FALSE)</f>
        <v>0</v>
      </c>
      <c r="G76" s="249">
        <v>0</v>
      </c>
      <c r="H76" t="s">
        <v>5922</v>
      </c>
      <c r="I76" t="s">
        <v>5921</v>
      </c>
    </row>
    <row r="77" spans="1:9" x14ac:dyDescent="0.2">
      <c r="A77" t="s">
        <v>2540</v>
      </c>
      <c r="B77" s="249">
        <v>0</v>
      </c>
      <c r="C77" s="249">
        <v>0</v>
      </c>
      <c r="D77" s="249">
        <v>0</v>
      </c>
      <c r="E77" s="249">
        <v>0</v>
      </c>
      <c r="F77" s="249">
        <f>VLOOKUP(A77,[3]pfba_fluxes_formate_NO2!$A$2:$B$679,2,FALSE)</f>
        <v>0</v>
      </c>
      <c r="G77" s="249">
        <v>0</v>
      </c>
      <c r="H77" t="s">
        <v>5920</v>
      </c>
      <c r="I77" t="s">
        <v>5919</v>
      </c>
    </row>
    <row r="78" spans="1:9" x14ac:dyDescent="0.2">
      <c r="A78" t="s">
        <v>3228</v>
      </c>
      <c r="B78" s="249">
        <v>0</v>
      </c>
      <c r="C78" s="249">
        <v>0</v>
      </c>
      <c r="D78" s="249">
        <v>0</v>
      </c>
      <c r="E78" s="249">
        <v>0</v>
      </c>
      <c r="F78" s="249">
        <f>VLOOKUP(A78,[3]pfba_fluxes_formate_NO2!$A$2:$B$679,2,FALSE)</f>
        <v>0</v>
      </c>
      <c r="G78" s="249">
        <v>0</v>
      </c>
      <c r="H78" t="s">
        <v>5918</v>
      </c>
      <c r="I78" t="s">
        <v>5917</v>
      </c>
    </row>
    <row r="79" spans="1:9" x14ac:dyDescent="0.2">
      <c r="A79" s="262" t="s">
        <v>5916</v>
      </c>
      <c r="B79" s="249"/>
      <c r="C79" s="249"/>
      <c r="D79" s="249"/>
      <c r="E79" s="249"/>
      <c r="F79" s="249"/>
      <c r="G79" s="249"/>
      <c r="H79" s="250"/>
      <c r="I79" s="250"/>
    </row>
    <row r="80" spans="1:9" x14ac:dyDescent="0.2">
      <c r="A80" t="s">
        <v>3707</v>
      </c>
      <c r="B80" s="249">
        <v>-2.94429911483355E-11</v>
      </c>
      <c r="C80" s="249">
        <v>3.4723831769470799E-11</v>
      </c>
      <c r="D80" s="249">
        <v>0</v>
      </c>
      <c r="E80" s="249">
        <v>0</v>
      </c>
      <c r="F80" s="249">
        <f>VLOOKUP(A80,[3]pfba_fluxes_formate_NO2!$A$2:$B$679,2,FALSE)</f>
        <v>0</v>
      </c>
      <c r="G80" s="249">
        <v>0</v>
      </c>
      <c r="H80" t="s">
        <v>5915</v>
      </c>
      <c r="I80" t="s">
        <v>5914</v>
      </c>
    </row>
    <row r="81" spans="1:9" customFormat="1" x14ac:dyDescent="0.2">
      <c r="A81" t="s">
        <v>2150</v>
      </c>
      <c r="B81" s="249">
        <v>8.6166491734226707</v>
      </c>
      <c r="C81" s="249">
        <v>8.6600000000347208</v>
      </c>
      <c r="D81" s="249">
        <v>0</v>
      </c>
      <c r="E81" s="249">
        <v>0</v>
      </c>
      <c r="F81" s="249">
        <f>VLOOKUP(A81,[3]pfba_fluxes_formate_NO2!$A$2:$B$679,2,FALSE)</f>
        <v>8.66</v>
      </c>
      <c r="G81" s="249">
        <v>0</v>
      </c>
      <c r="H81" t="s">
        <v>5913</v>
      </c>
      <c r="I81" t="s">
        <v>5912</v>
      </c>
    </row>
    <row r="82" spans="1:9" x14ac:dyDescent="0.2">
      <c r="A82" t="s">
        <v>4545</v>
      </c>
      <c r="B82" s="249">
        <v>0</v>
      </c>
      <c r="C82" s="249">
        <v>0</v>
      </c>
      <c r="D82" s="249">
        <v>0</v>
      </c>
      <c r="E82" s="249">
        <v>0</v>
      </c>
      <c r="F82" s="249">
        <f>VLOOKUP(A82,[3]pfba_fluxes_formate_NO2!$A$2:$B$679,2,FALSE)</f>
        <v>0</v>
      </c>
      <c r="G82" s="249">
        <v>0</v>
      </c>
      <c r="H82" t="s">
        <v>5911</v>
      </c>
      <c r="I82" t="s">
        <v>5910</v>
      </c>
    </row>
    <row r="83" spans="1:9" x14ac:dyDescent="0.2">
      <c r="A83" t="s">
        <v>4155</v>
      </c>
      <c r="B83" s="249">
        <v>0</v>
      </c>
      <c r="C83" s="249">
        <v>0</v>
      </c>
      <c r="D83" s="249">
        <v>0</v>
      </c>
      <c r="E83" s="249">
        <v>0</v>
      </c>
      <c r="F83" s="249">
        <f>VLOOKUP(A83,[3]pfba_fluxes_formate_NO2!$A$2:$B$679,2,FALSE)</f>
        <v>0</v>
      </c>
      <c r="G83" s="249">
        <v>0</v>
      </c>
      <c r="H83" t="s">
        <v>5909</v>
      </c>
      <c r="I83" t="s">
        <v>5908</v>
      </c>
    </row>
    <row r="84" spans="1:9" x14ac:dyDescent="0.2">
      <c r="A84" t="s">
        <v>4153</v>
      </c>
      <c r="B84" s="249">
        <v>0</v>
      </c>
      <c r="C84" s="249">
        <v>0</v>
      </c>
      <c r="D84" s="249">
        <v>0</v>
      </c>
      <c r="E84" s="249">
        <v>0</v>
      </c>
      <c r="F84" s="249">
        <f>VLOOKUP(A84,[3]pfba_fluxes_formate_NO2!$A$2:$B$679,2,FALSE)</f>
        <v>0</v>
      </c>
      <c r="G84" s="249">
        <v>0</v>
      </c>
      <c r="H84" t="s">
        <v>5907</v>
      </c>
      <c r="I84" t="s">
        <v>5906</v>
      </c>
    </row>
    <row r="85" spans="1:9" x14ac:dyDescent="0.2">
      <c r="A85" t="s">
        <v>2244</v>
      </c>
      <c r="B85" s="249">
        <v>-0.32379042616647502</v>
      </c>
      <c r="C85" s="249">
        <v>-0.33414647690204602</v>
      </c>
      <c r="D85" s="249">
        <v>5.3642738959143301</v>
      </c>
      <c r="E85" s="249">
        <v>4.6913459459663596</v>
      </c>
      <c r="F85" s="249">
        <f>VLOOKUP(A85,[3]pfba_fluxes_formate_NO2!$A$2:$B$679,2,FALSE)</f>
        <v>3.8797281926604499</v>
      </c>
      <c r="G85" s="249">
        <v>4.6449999999999996</v>
      </c>
      <c r="H85" t="s">
        <v>5905</v>
      </c>
      <c r="I85" t="s">
        <v>5904</v>
      </c>
    </row>
    <row r="86" spans="1:9" x14ac:dyDescent="0.2">
      <c r="A86" t="s">
        <v>2288</v>
      </c>
      <c r="B86" s="249">
        <v>-0.10261093218320599</v>
      </c>
      <c r="C86" s="249">
        <v>-0.105892820509231</v>
      </c>
      <c r="D86" s="249">
        <v>-0.19522226938142601</v>
      </c>
      <c r="E86" s="249">
        <v>6.01717816866934E-6</v>
      </c>
      <c r="F86" s="249">
        <f>VLOOKUP(A86,[3]pfba_fluxes_formate_NO2!$A$2:$B$679,2,FALSE)</f>
        <v>9.8069069360396206E-6</v>
      </c>
      <c r="G86" s="249">
        <v>3.2638765079503199E-6</v>
      </c>
      <c r="H86" t="s">
        <v>5903</v>
      </c>
      <c r="I86" t="s">
        <v>5902</v>
      </c>
    </row>
    <row r="87" spans="1:9" x14ac:dyDescent="0.2">
      <c r="A87" t="s">
        <v>2174</v>
      </c>
      <c r="B87" s="249">
        <v>-0.83551367880611505</v>
      </c>
      <c r="C87" s="249">
        <v>-0.72802453451802096</v>
      </c>
      <c r="D87" s="249">
        <v>4.6381130548480503</v>
      </c>
      <c r="E87" s="249">
        <v>4.75007252169158</v>
      </c>
      <c r="F87" s="249">
        <f>VLOOKUP(A87,[3]pfba_fluxes_formate_NO2!$A$2:$B$679,2,FALSE)</f>
        <v>3.9754418335355699</v>
      </c>
      <c r="G87" s="249">
        <v>4.0181745657571097</v>
      </c>
      <c r="H87" t="s">
        <v>5901</v>
      </c>
      <c r="I87" t="s">
        <v>5900</v>
      </c>
    </row>
    <row r="88" spans="1:9" x14ac:dyDescent="0.2">
      <c r="A88" t="s">
        <v>2273</v>
      </c>
      <c r="B88" s="249">
        <v>7.7811354946018403</v>
      </c>
      <c r="C88" s="249">
        <v>7.9319754655340597</v>
      </c>
      <c r="D88" s="249">
        <v>4.6381130548480503</v>
      </c>
      <c r="E88" s="249">
        <v>4.75007252169158</v>
      </c>
      <c r="F88" s="249">
        <f>VLOOKUP(A88,[3]pfba_fluxes_formate_NO2!$A$2:$B$679,2,FALSE)</f>
        <v>12.6354418335355</v>
      </c>
      <c r="G88" s="249">
        <v>4.0181745657571097</v>
      </c>
      <c r="H88" t="s">
        <v>5899</v>
      </c>
      <c r="I88" t="s">
        <v>5898</v>
      </c>
    </row>
    <row r="89" spans="1:9" x14ac:dyDescent="0.2">
      <c r="A89" t="s">
        <v>2276</v>
      </c>
      <c r="B89" s="249">
        <v>4.7712509190210497</v>
      </c>
      <c r="C89" s="249">
        <v>4.8950682640924903</v>
      </c>
      <c r="D89" s="249">
        <v>8.2634961364413293</v>
      </c>
      <c r="E89" s="249">
        <v>8.6252082693169108</v>
      </c>
      <c r="F89" s="249">
        <f>VLOOKUP(A89,[3]pfba_fluxes_formate_NO2!$A$2:$B$679,2,FALSE)</f>
        <v>13.490684895666</v>
      </c>
      <c r="G89" s="249">
        <v>6.7824471597321203</v>
      </c>
      <c r="H89" t="s">
        <v>5583</v>
      </c>
      <c r="I89" t="s">
        <v>5582</v>
      </c>
    </row>
    <row r="90" spans="1:9" x14ac:dyDescent="0.2">
      <c r="A90" t="s">
        <v>2667</v>
      </c>
      <c r="B90" s="249">
        <v>8.66</v>
      </c>
      <c r="C90" s="249">
        <v>8.66</v>
      </c>
      <c r="D90" s="249">
        <v>0</v>
      </c>
      <c r="E90" s="249">
        <v>0</v>
      </c>
      <c r="F90" s="249">
        <f>VLOOKUP(A90,[3]pfba_fluxes_formate_NO2!$A$2:$B$679,2,FALSE)</f>
        <v>8.66</v>
      </c>
      <c r="G90" s="249">
        <v>0</v>
      </c>
      <c r="H90" t="s">
        <v>4602</v>
      </c>
      <c r="I90" t="s">
        <v>5897</v>
      </c>
    </row>
    <row r="91" spans="1:9" x14ac:dyDescent="0.2">
      <c r="A91" t="s">
        <v>2664</v>
      </c>
      <c r="B91" s="249">
        <v>-8.6166491734226707</v>
      </c>
      <c r="C91" s="249">
        <v>-8.6600000000347208</v>
      </c>
      <c r="D91" s="249">
        <v>0</v>
      </c>
      <c r="E91" s="249">
        <v>0</v>
      </c>
      <c r="F91" s="249">
        <f>VLOOKUP(A91,[3]pfba_fluxes_formate_NO2!$A$2:$B$679,2,FALSE)</f>
        <v>-8.66</v>
      </c>
      <c r="G91" s="249">
        <v>0</v>
      </c>
      <c r="H91" t="s">
        <v>4600</v>
      </c>
      <c r="I91" t="s">
        <v>5896</v>
      </c>
    </row>
    <row r="92" spans="1:9" x14ac:dyDescent="0.2">
      <c r="A92" t="s">
        <v>2652</v>
      </c>
      <c r="B92" s="249">
        <v>0</v>
      </c>
      <c r="C92" s="249">
        <v>0</v>
      </c>
      <c r="D92" s="249">
        <v>0</v>
      </c>
      <c r="E92" s="249">
        <v>0</v>
      </c>
      <c r="F92" s="249">
        <f>VLOOKUP(A92,[3]pfba_fluxes_formate_NO2!$A$2:$B$679,2,FALSE)</f>
        <v>0</v>
      </c>
      <c r="G92" s="249">
        <v>0</v>
      </c>
      <c r="H92" t="s">
        <v>5895</v>
      </c>
      <c r="I92" t="s">
        <v>5894</v>
      </c>
    </row>
    <row r="93" spans="1:9" x14ac:dyDescent="0.2">
      <c r="A93" t="s">
        <v>2153</v>
      </c>
      <c r="B93" s="249">
        <v>0</v>
      </c>
      <c r="C93" s="249">
        <v>0</v>
      </c>
      <c r="D93" s="249">
        <v>0</v>
      </c>
      <c r="E93" s="249">
        <v>0</v>
      </c>
      <c r="F93" s="249">
        <f>VLOOKUP(A93,[3]pfba_fluxes_formate_NO2!$A$2:$B$679,2,FALSE)</f>
        <v>0</v>
      </c>
      <c r="G93" s="249">
        <v>0</v>
      </c>
      <c r="H93" t="s">
        <v>5893</v>
      </c>
      <c r="I93" t="s">
        <v>5892</v>
      </c>
    </row>
    <row r="94" spans="1:9" x14ac:dyDescent="0.2">
      <c r="A94" t="s">
        <v>2141</v>
      </c>
      <c r="B94" s="249">
        <v>-0.27936609663185702</v>
      </c>
      <c r="C94" s="249">
        <v>-0.28830128815303502</v>
      </c>
      <c r="D94" s="249">
        <v>-0.531521092334999</v>
      </c>
      <c r="E94" s="249">
        <v>5.8095736247590603E-2</v>
      </c>
      <c r="F94" s="249">
        <f>VLOOKUP(A94,[3]pfba_fluxes_formate_NO2!$A$2:$B$679,2,FALSE)</f>
        <v>9.4685487224101195E-2</v>
      </c>
      <c r="G94" s="249">
        <v>-0.62716761823253098</v>
      </c>
      <c r="H94" t="s">
        <v>5891</v>
      </c>
      <c r="I94" t="s">
        <v>5890</v>
      </c>
    </row>
    <row r="95" spans="1:9" customFormat="1" x14ac:dyDescent="0.2">
      <c r="A95" t="s">
        <v>2139</v>
      </c>
      <c r="B95" s="249">
        <v>4.3350826547878397E-2</v>
      </c>
      <c r="C95" s="249">
        <v>0</v>
      </c>
      <c r="D95" s="249">
        <v>0</v>
      </c>
      <c r="E95" s="249">
        <v>0</v>
      </c>
      <c r="F95" s="249">
        <f>VLOOKUP(A95,[3]pfba_fluxes_formate_NO2!$A$2:$B$679,2,FALSE)</f>
        <v>0</v>
      </c>
      <c r="G95" s="249">
        <v>0</v>
      </c>
      <c r="H95" t="s">
        <v>5889</v>
      </c>
      <c r="I95" t="s">
        <v>5888</v>
      </c>
    </row>
    <row r="96" spans="1:9" s="253" customFormat="1" x14ac:dyDescent="0.2">
      <c r="A96" s="269" t="s">
        <v>5887</v>
      </c>
      <c r="B96" s="249"/>
      <c r="C96" s="249"/>
      <c r="D96" s="249"/>
      <c r="E96" s="249"/>
      <c r="F96" s="249"/>
      <c r="G96" s="249"/>
      <c r="H96" s="269"/>
      <c r="I96" s="269"/>
    </row>
    <row r="97" spans="1:9" x14ac:dyDescent="0.2">
      <c r="A97" t="s">
        <v>3189</v>
      </c>
      <c r="B97" s="249">
        <v>0</v>
      </c>
      <c r="C97" s="249">
        <v>0</v>
      </c>
      <c r="D97" s="249">
        <v>0</v>
      </c>
      <c r="E97" s="249">
        <v>0</v>
      </c>
      <c r="F97" s="249">
        <f>VLOOKUP(A97,[3]pfba_fluxes_formate_NO2!$A$2:$B$679,2,FALSE)</f>
        <v>0</v>
      </c>
      <c r="G97" s="249">
        <v>0</v>
      </c>
      <c r="H97" t="s">
        <v>5886</v>
      </c>
      <c r="I97" t="s">
        <v>5885</v>
      </c>
    </row>
    <row r="98" spans="1:9" x14ac:dyDescent="0.2">
      <c r="A98" t="s">
        <v>2871</v>
      </c>
      <c r="B98" s="249">
        <v>0</v>
      </c>
      <c r="C98" s="249">
        <v>0</v>
      </c>
      <c r="D98" s="249">
        <v>0</v>
      </c>
      <c r="E98" s="249">
        <v>0</v>
      </c>
      <c r="F98" s="249">
        <f>VLOOKUP(A98,[3]pfba_fluxes_formate_NO2!$A$2:$B$679,2,FALSE)</f>
        <v>0</v>
      </c>
      <c r="G98" s="249">
        <v>0</v>
      </c>
      <c r="H98" t="s">
        <v>5884</v>
      </c>
      <c r="I98" t="s">
        <v>5883</v>
      </c>
    </row>
    <row r="99" spans="1:9" x14ac:dyDescent="0.2">
      <c r="A99" s="262" t="s">
        <v>5882</v>
      </c>
      <c r="B99" s="249"/>
      <c r="C99" s="249"/>
      <c r="D99" s="249"/>
      <c r="E99" s="249"/>
      <c r="F99" s="249"/>
      <c r="G99" s="249"/>
      <c r="H99" s="250"/>
      <c r="I99" s="250"/>
    </row>
    <row r="100" spans="1:9" x14ac:dyDescent="0.2">
      <c r="A100" t="s">
        <v>3794</v>
      </c>
      <c r="B100" s="249">
        <v>0</v>
      </c>
      <c r="C100" s="249">
        <v>0</v>
      </c>
      <c r="D100" s="249">
        <v>5.9800977554001102</v>
      </c>
      <c r="E100" s="249">
        <v>5.5612948691717703</v>
      </c>
      <c r="F100" s="249">
        <f>VLOOKUP(A100,[3]pfba_fluxes_formate_NO2!$A$2:$B$679,2,FALSE)</f>
        <v>5.2975867649544401</v>
      </c>
      <c r="G100" s="249">
        <v>5.98005687570262</v>
      </c>
      <c r="H100" s="252" t="s">
        <v>5881</v>
      </c>
      <c r="I100" s="252" t="s">
        <v>5880</v>
      </c>
    </row>
    <row r="101" spans="1:9" x14ac:dyDescent="0.2">
      <c r="A101" t="s">
        <v>2462</v>
      </c>
      <c r="B101" s="249">
        <v>0</v>
      </c>
      <c r="C101" s="249">
        <v>0</v>
      </c>
      <c r="D101" s="249">
        <v>0</v>
      </c>
      <c r="E101" s="249">
        <v>0</v>
      </c>
      <c r="F101" s="249">
        <f>VLOOKUP(A101,[3]pfba_fluxes_formate_NO2!$A$2:$B$679,2,FALSE)</f>
        <v>0</v>
      </c>
      <c r="G101" s="249">
        <v>0</v>
      </c>
      <c r="H101" t="s">
        <v>5879</v>
      </c>
      <c r="I101" t="s">
        <v>5878</v>
      </c>
    </row>
    <row r="102" spans="1:9" x14ac:dyDescent="0.2">
      <c r="A102" t="s">
        <v>2688</v>
      </c>
      <c r="B102" s="249">
        <v>0</v>
      </c>
      <c r="C102" s="249">
        <v>0</v>
      </c>
      <c r="D102" s="249">
        <v>5.98</v>
      </c>
      <c r="E102" s="249">
        <v>5.98</v>
      </c>
      <c r="F102" s="249">
        <f>VLOOKUP(A102,[3]pfba_fluxes_formate_NO2!$A$2:$B$679,2,FALSE)</f>
        <v>5.98</v>
      </c>
      <c r="G102" s="249">
        <v>5.98</v>
      </c>
      <c r="H102" t="s">
        <v>4606</v>
      </c>
      <c r="I102" t="s">
        <v>4605</v>
      </c>
    </row>
    <row r="103" spans="1:9" x14ac:dyDescent="0.2">
      <c r="A103" t="s">
        <v>3854</v>
      </c>
      <c r="B103" s="249">
        <v>-9.9446603005599293E-2</v>
      </c>
      <c r="C103" s="249">
        <v>-0.102627284035606</v>
      </c>
      <c r="D103" s="249">
        <v>-0.18920348712450899</v>
      </c>
      <c r="E103" s="249">
        <v>6.4618730672002201E-3</v>
      </c>
      <c r="F103" s="249">
        <f>VLOOKUP(A103,[3]pfba_fluxes_formate_NO2!$A$2:$B$679,2,FALSE)</f>
        <v>1.05316782140909E-2</v>
      </c>
      <c r="G103" s="249">
        <v>-0.21208801324604901</v>
      </c>
      <c r="H103" t="s">
        <v>4788</v>
      </c>
      <c r="I103" t="s">
        <v>4787</v>
      </c>
    </row>
    <row r="104" spans="1:9" x14ac:dyDescent="0.2">
      <c r="A104" t="s">
        <v>3911</v>
      </c>
      <c r="B104" s="249">
        <v>0</v>
      </c>
      <c r="C104" s="249">
        <v>0</v>
      </c>
      <c r="D104" s="249">
        <v>0</v>
      </c>
      <c r="E104" s="249">
        <v>0</v>
      </c>
      <c r="F104" s="249">
        <f>VLOOKUP(A104,[3]pfba_fluxes_formate_NO2!$A$2:$B$679,2,FALSE)</f>
        <v>0</v>
      </c>
      <c r="G104" s="249">
        <v>0</v>
      </c>
      <c r="H104" t="s">
        <v>5877</v>
      </c>
      <c r="I104" t="s">
        <v>5876</v>
      </c>
    </row>
    <row r="105" spans="1:9" x14ac:dyDescent="0.2">
      <c r="A105" t="s">
        <v>3737</v>
      </c>
      <c r="B105" s="249">
        <v>-4.2226297189736596E-3</v>
      </c>
      <c r="C105" s="249">
        <v>-4.3576854960234003E-3</v>
      </c>
      <c r="D105" s="249">
        <v>-8.0317461944031908E-3</v>
      </c>
      <c r="E105" s="249">
        <v>-8.6149978110260008E-3</v>
      </c>
      <c r="F105" s="249">
        <f>VLOOKUP(A105,[3]pfba_fluxes_formate_NO2!$A$2:$B$679,2,FALSE)</f>
        <v>-1.40408800687346E-2</v>
      </c>
      <c r="G105" s="249">
        <v>-4.6730022844910096E-3</v>
      </c>
      <c r="H105" t="s">
        <v>5875</v>
      </c>
      <c r="I105" t="s">
        <v>5874</v>
      </c>
    </row>
    <row r="106" spans="1:9" x14ac:dyDescent="0.2">
      <c r="A106" t="s">
        <v>2247</v>
      </c>
      <c r="B106" s="249">
        <v>0</v>
      </c>
      <c r="C106" s="249">
        <v>0</v>
      </c>
      <c r="D106" s="249">
        <v>0</v>
      </c>
      <c r="E106" s="249">
        <v>0</v>
      </c>
      <c r="F106" s="249">
        <f>VLOOKUP(A106,[3]pfba_fluxes_formate_NO2!$A$2:$B$679,2,FALSE)</f>
        <v>0</v>
      </c>
      <c r="G106" s="249">
        <v>0</v>
      </c>
      <c r="H106" t="s">
        <v>5873</v>
      </c>
      <c r="I106" t="s">
        <v>5872</v>
      </c>
    </row>
    <row r="107" spans="1:9" x14ac:dyDescent="0.2">
      <c r="A107" t="s">
        <v>2622</v>
      </c>
      <c r="B107" s="249">
        <v>0</v>
      </c>
      <c r="C107" s="249">
        <v>0</v>
      </c>
      <c r="D107" s="249">
        <v>0</v>
      </c>
      <c r="E107" s="249">
        <v>0</v>
      </c>
      <c r="F107" s="249">
        <f>VLOOKUP(A107,[3]pfba_fluxes_formate_NO2!$A$2:$B$679,2,FALSE)</f>
        <v>0</v>
      </c>
      <c r="G107" s="249">
        <v>0</v>
      </c>
      <c r="H107" t="s">
        <v>5871</v>
      </c>
      <c r="I107" t="s">
        <v>5870</v>
      </c>
    </row>
    <row r="108" spans="1:9" x14ac:dyDescent="0.2">
      <c r="A108" t="s">
        <v>3956</v>
      </c>
      <c r="B108" s="249">
        <v>0</v>
      </c>
      <c r="C108" s="249">
        <v>0</v>
      </c>
      <c r="D108" s="249">
        <v>0</v>
      </c>
      <c r="E108" s="249">
        <v>0</v>
      </c>
      <c r="F108" s="249">
        <f>VLOOKUP(A108,[3]pfba_fluxes_formate_NO2!$A$2:$B$679,2,FALSE)</f>
        <v>0</v>
      </c>
      <c r="G108" s="249">
        <v>0</v>
      </c>
      <c r="H108" t="s">
        <v>5869</v>
      </c>
      <c r="I108" t="s">
        <v>5868</v>
      </c>
    </row>
    <row r="109" spans="1:9" x14ac:dyDescent="0.2">
      <c r="A109" t="s">
        <v>4007</v>
      </c>
      <c r="B109" s="249">
        <v>9.54805284920642E-3</v>
      </c>
      <c r="C109" s="249">
        <v>9.8534359357399601E-3</v>
      </c>
      <c r="D109" s="249">
        <v>1.81610849729467E-2</v>
      </c>
      <c r="E109" s="249">
        <v>1.94799117776926E-2</v>
      </c>
      <c r="F109" s="249">
        <f>VLOOKUP(A109,[3]pfba_fluxes_formate_NO2!$A$2:$B$679,2,FALSE)</f>
        <v>3.1748714395500699E-2</v>
      </c>
      <c r="G109" s="249">
        <v>1.0566418498952001E-2</v>
      </c>
      <c r="H109" t="s">
        <v>5867</v>
      </c>
      <c r="I109" t="s">
        <v>5866</v>
      </c>
    </row>
    <row r="110" spans="1:9" x14ac:dyDescent="0.2">
      <c r="A110" s="260" t="s">
        <v>5865</v>
      </c>
      <c r="B110" s="249"/>
      <c r="C110" s="249"/>
      <c r="D110" s="249"/>
      <c r="E110" s="249"/>
      <c r="F110" s="249"/>
      <c r="G110" s="249"/>
      <c r="H110" s="250"/>
      <c r="I110" s="250"/>
    </row>
    <row r="111" spans="1:9" x14ac:dyDescent="0.2">
      <c r="A111" t="s">
        <v>3884</v>
      </c>
      <c r="B111" s="249">
        <v>0</v>
      </c>
      <c r="C111" s="249">
        <v>0</v>
      </c>
      <c r="D111" s="249">
        <v>0</v>
      </c>
      <c r="E111" s="249">
        <v>0</v>
      </c>
      <c r="F111" s="249">
        <f>VLOOKUP(A111,[3]pfba_fluxes_formate_NO2!$A$2:$B$679,2,FALSE)</f>
        <v>0</v>
      </c>
      <c r="G111" s="249">
        <v>0</v>
      </c>
      <c r="H111" t="s">
        <v>5864</v>
      </c>
      <c r="I111" t="s">
        <v>5863</v>
      </c>
    </row>
    <row r="112" spans="1:9" x14ac:dyDescent="0.2">
      <c r="A112" t="s">
        <v>4001</v>
      </c>
      <c r="B112" s="249">
        <v>6.45162008379242E-6</v>
      </c>
      <c r="C112" s="249">
        <v>6.65796746000831E-6</v>
      </c>
      <c r="D112" s="249">
        <v>1.2271446587449001E-5</v>
      </c>
      <c r="E112" s="249">
        <v>1.3162577966496901E-5</v>
      </c>
      <c r="F112" s="249">
        <f>VLOOKUP(A112,[3]pfba_fluxes_formate_NO2!$A$2:$B$679,2,FALSE)</f>
        <v>2.1452608888812201E-5</v>
      </c>
      <c r="G112" s="249">
        <v>7.1397298357580898E-6</v>
      </c>
      <c r="H112" t="s">
        <v>5862</v>
      </c>
      <c r="I112" t="s">
        <v>5861</v>
      </c>
    </row>
    <row r="113" spans="1:9" x14ac:dyDescent="0.2">
      <c r="A113" s="262" t="s">
        <v>5860</v>
      </c>
      <c r="B113" s="249"/>
      <c r="C113" s="249"/>
      <c r="D113" s="249"/>
      <c r="E113" s="249"/>
      <c r="F113" s="249"/>
      <c r="G113" s="249"/>
      <c r="H113" s="250"/>
      <c r="I113" s="250"/>
    </row>
    <row r="114" spans="1:9" x14ac:dyDescent="0.2">
      <c r="A114" s="269" t="s">
        <v>5859</v>
      </c>
      <c r="B114" s="249"/>
      <c r="C114" s="249"/>
      <c r="D114" s="249"/>
      <c r="E114" s="249"/>
      <c r="F114" s="249"/>
      <c r="G114" s="249"/>
      <c r="H114" s="268"/>
      <c r="I114" s="268"/>
    </row>
    <row r="115" spans="1:9" x14ac:dyDescent="0.2">
      <c r="A115" t="s">
        <v>2586</v>
      </c>
      <c r="B115" s="249">
        <v>0</v>
      </c>
      <c r="C115" s="249">
        <v>0</v>
      </c>
      <c r="D115" s="249">
        <v>0</v>
      </c>
      <c r="E115" s="249">
        <v>0</v>
      </c>
      <c r="F115" s="249">
        <f>VLOOKUP(A115,[3]pfba_fluxes_formate_NO2!$A$2:$B$679,2,FALSE)</f>
        <v>0</v>
      </c>
      <c r="G115" s="249">
        <v>0</v>
      </c>
      <c r="H115" t="s">
        <v>5858</v>
      </c>
      <c r="I115" t="s">
        <v>5857</v>
      </c>
    </row>
    <row r="116" spans="1:9" s="253" customFormat="1" x14ac:dyDescent="0.2">
      <c r="A116" s="269" t="s">
        <v>5856</v>
      </c>
      <c r="B116" s="249"/>
      <c r="C116" s="249"/>
      <c r="D116" s="249"/>
      <c r="E116" s="249"/>
      <c r="F116" s="249"/>
      <c r="G116" s="249"/>
      <c r="H116" s="269"/>
      <c r="I116" s="269"/>
    </row>
    <row r="117" spans="1:9" x14ac:dyDescent="0.2">
      <c r="A117" t="s">
        <v>3573</v>
      </c>
      <c r="B117" s="249">
        <v>-4.78230576322151E-3</v>
      </c>
      <c r="C117" s="249">
        <v>-4.9352621112619703E-3</v>
      </c>
      <c r="D117" s="249">
        <v>-9.0962903855000294E-3</v>
      </c>
      <c r="E117" s="249">
        <v>-9.7568473732582203E-3</v>
      </c>
      <c r="F117" s="249">
        <f>VLOOKUP(A117,[3]pfba_fluxes_formate_NO2!$A$2:$B$679,2,FALSE)</f>
        <v>-1.59018872461619E-2</v>
      </c>
      <c r="G117" s="249">
        <v>-5.29237163662562E-3</v>
      </c>
      <c r="H117" t="s">
        <v>4739</v>
      </c>
      <c r="I117" t="s">
        <v>4738</v>
      </c>
    </row>
    <row r="118" spans="1:9" x14ac:dyDescent="0.2">
      <c r="A118" t="s">
        <v>3570</v>
      </c>
      <c r="B118" s="249">
        <v>2.2716183279643302E-3</v>
      </c>
      <c r="C118" s="249">
        <v>2.3442733318035499E-3</v>
      </c>
      <c r="D118" s="249">
        <v>4.3207818527831099E-3</v>
      </c>
      <c r="E118" s="249">
        <v>4.6345496113393099E-3</v>
      </c>
      <c r="F118" s="249">
        <f>VLOOKUP(A118,[3]pfba_fluxes_formate_NO2!$A$2:$B$679,2,FALSE)</f>
        <v>7.5534732210995404E-3</v>
      </c>
      <c r="G118" s="249">
        <v>2.51390208058524E-3</v>
      </c>
      <c r="H118" t="s">
        <v>5855</v>
      </c>
      <c r="I118" t="s">
        <v>5854</v>
      </c>
    </row>
    <row r="119" spans="1:9" x14ac:dyDescent="0.2">
      <c r="A119" t="s">
        <v>3833</v>
      </c>
      <c r="B119" s="249">
        <v>1.6990271040253201E-4</v>
      </c>
      <c r="C119" s="249">
        <v>1.7533684602497699E-4</v>
      </c>
      <c r="D119" s="249">
        <v>3.2316720586762798E-4</v>
      </c>
      <c r="E119" s="249">
        <v>3.4663505341902499E-4</v>
      </c>
      <c r="F119" s="249">
        <f>VLOOKUP(A119,[3]pfba_fluxes_formate_NO2!$A$2:$B$679,2,FALSE)</f>
        <v>5.6495211251786999E-4</v>
      </c>
      <c r="G119" s="249">
        <v>1.8802400558228999E-4</v>
      </c>
      <c r="H119" t="s">
        <v>5853</v>
      </c>
      <c r="I119" t="s">
        <v>5852</v>
      </c>
    </row>
    <row r="120" spans="1:9" x14ac:dyDescent="0.2">
      <c r="A120" s="269" t="s">
        <v>5851</v>
      </c>
      <c r="B120" s="249"/>
      <c r="C120" s="249"/>
      <c r="D120" s="249"/>
      <c r="E120" s="249"/>
      <c r="F120" s="249"/>
      <c r="G120" s="249"/>
      <c r="H120" s="268"/>
      <c r="I120" s="268"/>
    </row>
    <row r="121" spans="1:9" x14ac:dyDescent="0.2">
      <c r="A121" t="s">
        <v>3893</v>
      </c>
      <c r="B121" s="249">
        <v>2.3121998181410502E-3</v>
      </c>
      <c r="C121" s="249">
        <v>2.3861527725595102E-3</v>
      </c>
      <c r="D121" s="249">
        <v>4.3979707731910504E-3</v>
      </c>
      <c r="E121" s="249">
        <v>4.7173438585994196E-3</v>
      </c>
      <c r="F121" s="249">
        <f>VLOOKUP(A121,[3]pfba_fluxes_formate_NO2!$A$2:$B$679,2,FALSE)</f>
        <v>7.68841279063403E-3</v>
      </c>
      <c r="G121" s="249">
        <v>2.5588118664117698E-3</v>
      </c>
      <c r="H121" t="s">
        <v>5850</v>
      </c>
      <c r="I121" t="s">
        <v>5849</v>
      </c>
    </row>
    <row r="122" spans="1:9" x14ac:dyDescent="0.2">
      <c r="A122" t="s">
        <v>3327</v>
      </c>
      <c r="B122" s="249">
        <v>2.3121998181410502E-3</v>
      </c>
      <c r="C122" s="249">
        <v>2.3861527725595102E-3</v>
      </c>
      <c r="D122" s="249">
        <v>4.3979707731910504E-3</v>
      </c>
      <c r="E122" s="249">
        <v>4.7173438585994196E-3</v>
      </c>
      <c r="F122" s="249">
        <f>VLOOKUP(A122,[3]pfba_fluxes_formate_NO2!$A$2:$B$679,2,FALSE)</f>
        <v>7.68841279063403E-3</v>
      </c>
      <c r="G122" s="249">
        <v>2.5588118664117698E-3</v>
      </c>
      <c r="H122" t="s">
        <v>5848</v>
      </c>
      <c r="I122" t="s">
        <v>5847</v>
      </c>
    </row>
    <row r="123" spans="1:9" x14ac:dyDescent="0.2">
      <c r="A123" t="s">
        <v>3216</v>
      </c>
      <c r="B123" s="249">
        <v>-2.3121998181410502E-3</v>
      </c>
      <c r="C123" s="249">
        <v>-2.3861527725595102E-3</v>
      </c>
      <c r="D123" s="249">
        <v>-4.3979707731910504E-3</v>
      </c>
      <c r="E123" s="249">
        <v>-4.7173438585994196E-3</v>
      </c>
      <c r="F123" s="249">
        <f>VLOOKUP(A123,[3]pfba_fluxes_formate_NO2!$A$2:$B$679,2,FALSE)</f>
        <v>-7.68841279063403E-3</v>
      </c>
      <c r="G123" s="249">
        <v>-2.5588118664117698E-3</v>
      </c>
      <c r="H123" t="s">
        <v>5846</v>
      </c>
      <c r="I123" t="s">
        <v>5845</v>
      </c>
    </row>
    <row r="124" spans="1:9" x14ac:dyDescent="0.2">
      <c r="A124" t="s">
        <v>3381</v>
      </c>
      <c r="B124" s="249">
        <v>-2.3121998181410502E-3</v>
      </c>
      <c r="C124" s="249">
        <v>-2.3861527725595102E-3</v>
      </c>
      <c r="D124" s="249">
        <v>-4.3979707731910504E-3</v>
      </c>
      <c r="E124" s="249">
        <v>-4.7173438585994196E-3</v>
      </c>
      <c r="F124" s="249">
        <f>VLOOKUP(A124,[3]pfba_fluxes_formate_NO2!$A$2:$B$679,2,FALSE)</f>
        <v>-7.68841279063403E-3</v>
      </c>
      <c r="G124" s="249">
        <v>-2.5588118664117698E-3</v>
      </c>
      <c r="H124" t="s">
        <v>5844</v>
      </c>
      <c r="I124" t="s">
        <v>5843</v>
      </c>
    </row>
    <row r="125" spans="1:9" x14ac:dyDescent="0.2">
      <c r="A125" t="s">
        <v>3746</v>
      </c>
      <c r="B125" s="249">
        <v>2.3121998181410502E-3</v>
      </c>
      <c r="C125" s="249">
        <v>2.3861527725595102E-3</v>
      </c>
      <c r="D125" s="249">
        <v>4.3979707731910504E-3</v>
      </c>
      <c r="E125" s="249">
        <v>4.7173438585994196E-3</v>
      </c>
      <c r="F125" s="249">
        <f>VLOOKUP(A125,[3]pfba_fluxes_formate_NO2!$A$2:$B$679,2,FALSE)</f>
        <v>7.68841279063403E-3</v>
      </c>
      <c r="G125" s="249">
        <v>2.5588118664117698E-3</v>
      </c>
      <c r="H125" t="s">
        <v>5842</v>
      </c>
      <c r="I125" t="s">
        <v>5841</v>
      </c>
    </row>
    <row r="126" spans="1:9" x14ac:dyDescent="0.2">
      <c r="A126" t="s">
        <v>3770</v>
      </c>
      <c r="B126" s="249">
        <v>2.6196077122151301E-3</v>
      </c>
      <c r="C126" s="249">
        <v>2.7033927416125702E-3</v>
      </c>
      <c r="D126" s="249">
        <v>4.9826827530894801E-3</v>
      </c>
      <c r="E126" s="249">
        <v>5.3445166184179303E-3</v>
      </c>
      <c r="F126" s="249">
        <f>VLOOKUP(A126,[3]pfba_fluxes_formate_NO2!$A$2:$B$679,2,FALSE)</f>
        <v>8.7105903577273693E-3</v>
      </c>
      <c r="G126" s="249">
        <v>2.89900693130795E-3</v>
      </c>
      <c r="H126" t="s">
        <v>5662</v>
      </c>
      <c r="I126" t="s">
        <v>5661</v>
      </c>
    </row>
    <row r="127" spans="1:9" x14ac:dyDescent="0.2">
      <c r="A127" t="s">
        <v>3525</v>
      </c>
      <c r="B127" s="249">
        <v>2.3121998181410502E-3</v>
      </c>
      <c r="C127" s="249">
        <v>2.3861527725595102E-3</v>
      </c>
      <c r="D127" s="249">
        <v>4.3979707731910504E-3</v>
      </c>
      <c r="E127" s="249">
        <v>4.7173438585994196E-3</v>
      </c>
      <c r="F127" s="249">
        <f>VLOOKUP(A127,[3]pfba_fluxes_formate_NO2!$A$2:$B$679,2,FALSE)</f>
        <v>7.68841279063403E-3</v>
      </c>
      <c r="G127" s="249">
        <v>2.5588118664117698E-3</v>
      </c>
      <c r="H127" t="s">
        <v>5840</v>
      </c>
      <c r="I127" t="s">
        <v>5839</v>
      </c>
    </row>
    <row r="128" spans="1:9" x14ac:dyDescent="0.2">
      <c r="A128" t="s">
        <v>3423</v>
      </c>
      <c r="B128" s="249">
        <v>2.3121998181410502E-3</v>
      </c>
      <c r="C128" s="249">
        <v>2.3861527725595102E-3</v>
      </c>
      <c r="D128" s="249">
        <v>4.3979707731910504E-3</v>
      </c>
      <c r="E128" s="249">
        <v>4.7173438585994196E-3</v>
      </c>
      <c r="F128" s="249">
        <f>VLOOKUP(A128,[3]pfba_fluxes_formate_NO2!$A$2:$B$679,2,FALSE)</f>
        <v>7.68841279063403E-3</v>
      </c>
      <c r="G128" s="249">
        <v>2.5588118664117698E-3</v>
      </c>
      <c r="H128" t="s">
        <v>5838</v>
      </c>
      <c r="I128" t="s">
        <v>5837</v>
      </c>
    </row>
    <row r="129" spans="1:9" x14ac:dyDescent="0.2">
      <c r="A129" t="s">
        <v>3612</v>
      </c>
      <c r="B129" s="249">
        <v>2.3121998181410502E-3</v>
      </c>
      <c r="C129" s="249">
        <v>2.3861527725595102E-3</v>
      </c>
      <c r="D129" s="249">
        <v>4.3979707731910504E-3</v>
      </c>
      <c r="E129" s="249">
        <v>4.7173438585994196E-3</v>
      </c>
      <c r="F129" s="249">
        <f>VLOOKUP(A129,[3]pfba_fluxes_formate_NO2!$A$2:$B$679,2,FALSE)</f>
        <v>7.68841279063403E-3</v>
      </c>
      <c r="G129" s="249">
        <v>2.5588118664117698E-3</v>
      </c>
      <c r="H129" s="252" t="s">
        <v>5836</v>
      </c>
      <c r="I129" s="252" t="s">
        <v>5835</v>
      </c>
    </row>
    <row r="130" spans="1:9" x14ac:dyDescent="0.2">
      <c r="A130" s="254" t="s">
        <v>5834</v>
      </c>
      <c r="B130" s="249"/>
      <c r="C130" s="249"/>
      <c r="D130" s="249"/>
      <c r="E130" s="249"/>
      <c r="F130" s="249"/>
      <c r="G130" s="249"/>
      <c r="H130" s="258"/>
      <c r="I130" s="258"/>
    </row>
    <row r="131" spans="1:9" x14ac:dyDescent="0.2">
      <c r="A131" t="s">
        <v>2889</v>
      </c>
      <c r="B131" s="249">
        <v>0</v>
      </c>
      <c r="C131" s="249">
        <v>0</v>
      </c>
      <c r="D131" s="249">
        <v>0</v>
      </c>
      <c r="E131" s="249">
        <v>0</v>
      </c>
      <c r="F131" s="249">
        <f>VLOOKUP(A131,[3]pfba_fluxes_formate_NO2!$A$2:$B$679,2,FALSE)</f>
        <v>0</v>
      </c>
      <c r="G131" s="249">
        <v>0</v>
      </c>
      <c r="H131" t="s">
        <v>5833</v>
      </c>
      <c r="I131" t="s">
        <v>5832</v>
      </c>
    </row>
    <row r="132" spans="1:9" x14ac:dyDescent="0.2">
      <c r="A132" s="254" t="s">
        <v>5831</v>
      </c>
      <c r="B132" s="249"/>
      <c r="C132" s="249"/>
      <c r="D132" s="249"/>
      <c r="E132" s="249"/>
      <c r="F132" s="249"/>
      <c r="G132" s="249"/>
      <c r="H132" s="258"/>
      <c r="I132" s="258"/>
    </row>
    <row r="133" spans="1:9" x14ac:dyDescent="0.2">
      <c r="A133" t="s">
        <v>3767</v>
      </c>
      <c r="B133" s="249">
        <v>3.0256571766194102E-4</v>
      </c>
      <c r="C133" s="249">
        <v>3.1224292140155202E-4</v>
      </c>
      <c r="D133" s="249">
        <v>5.7550181122175705E-4</v>
      </c>
      <c r="E133" s="249">
        <v>6.1729376450812205E-4</v>
      </c>
      <c r="F133" s="249">
        <f>VLOOKUP(A133,[3]pfba_fluxes_formate_NO2!$A$2:$B$679,2,FALSE)</f>
        <v>1.00607660091837E-3</v>
      </c>
      <c r="G133" s="249">
        <v>3.3483643699324099E-4</v>
      </c>
      <c r="H133" t="s">
        <v>5830</v>
      </c>
      <c r="I133" t="s">
        <v>5829</v>
      </c>
    </row>
    <row r="134" spans="1:9" x14ac:dyDescent="0.2">
      <c r="A134" s="254" t="s">
        <v>5828</v>
      </c>
      <c r="B134" s="249"/>
      <c r="C134" s="249"/>
      <c r="D134" s="249"/>
      <c r="E134" s="249"/>
      <c r="F134" s="249"/>
      <c r="G134" s="249"/>
      <c r="H134" s="258"/>
      <c r="I134" s="258"/>
    </row>
    <row r="135" spans="1:9" x14ac:dyDescent="0.2">
      <c r="A135" t="s">
        <v>3839</v>
      </c>
      <c r="B135" s="249">
        <v>-6.4446176308297597E-3</v>
      </c>
      <c r="C135" s="249">
        <v>-6.65074104203652E-3</v>
      </c>
      <c r="D135" s="249">
        <v>-1.2258127417192399E-2</v>
      </c>
      <c r="E135" s="249">
        <v>-1.3148291580720801E-2</v>
      </c>
      <c r="F135" s="249">
        <f>VLOOKUP(A135,[3]pfba_fluxes_formate_NO2!$A$2:$B$679,2,FALSE)</f>
        <v>-2.1429324678118401E-2</v>
      </c>
      <c r="G135" s="249">
        <v>-0.66581226006597705</v>
      </c>
      <c r="H135" t="s">
        <v>4790</v>
      </c>
      <c r="I135" t="s">
        <v>4789</v>
      </c>
    </row>
    <row r="136" spans="1:9" x14ac:dyDescent="0.2">
      <c r="A136" t="s">
        <v>3734</v>
      </c>
      <c r="B136" s="249">
        <v>-2.82765149989371E-4</v>
      </c>
      <c r="C136" s="249">
        <v>-2.9180905617958401E-4</v>
      </c>
      <c r="D136" s="249">
        <v>-5.3783970380641996E-4</v>
      </c>
      <c r="E136" s="249">
        <v>-5.7689669952518596E-4</v>
      </c>
      <c r="F136" s="249">
        <f>VLOOKUP(A136,[3]pfba_fluxes_formate_NO2!$A$2:$B$679,2,FALSE)</f>
        <v>-9.4023672991709205E-4</v>
      </c>
      <c r="G136" s="249">
        <v>-3.1292400229588198E-4</v>
      </c>
      <c r="H136" t="s">
        <v>4750</v>
      </c>
      <c r="I136" t="s">
        <v>4749</v>
      </c>
    </row>
    <row r="137" spans="1:9" x14ac:dyDescent="0.2">
      <c r="A137" s="254" t="s">
        <v>5827</v>
      </c>
      <c r="B137" s="249"/>
      <c r="C137" s="249"/>
      <c r="D137" s="249"/>
      <c r="E137" s="249"/>
      <c r="F137" s="249"/>
      <c r="G137" s="249"/>
      <c r="H137" s="258"/>
      <c r="I137" s="258"/>
    </row>
    <row r="138" spans="1:9" x14ac:dyDescent="0.2">
      <c r="A138" t="s">
        <v>3761</v>
      </c>
      <c r="B138" s="249">
        <v>1.80405396443811E-3</v>
      </c>
      <c r="C138" s="249">
        <v>1.86175447957257E-3</v>
      </c>
      <c r="D138" s="249">
        <v>3.4314407200486401E-3</v>
      </c>
      <c r="E138" s="249">
        <v>3.6806260527112102E-3</v>
      </c>
      <c r="F138" s="249">
        <f>VLOOKUP(A138,[3]pfba_fluxes_formate_NO2!$A$2:$B$679,2,FALSE)</f>
        <v>5.9987512611827101E-3</v>
      </c>
      <c r="G138" s="249">
        <v>1.99646875483399E-3</v>
      </c>
      <c r="H138" t="s">
        <v>5826</v>
      </c>
      <c r="I138" t="s">
        <v>5825</v>
      </c>
    </row>
    <row r="139" spans="1:9" x14ac:dyDescent="0.2">
      <c r="A139" t="s">
        <v>3693</v>
      </c>
      <c r="B139" s="249">
        <v>1.80405396443811E-3</v>
      </c>
      <c r="C139" s="249">
        <v>1.86175447957257E-3</v>
      </c>
      <c r="D139" s="249">
        <v>3.4314407200486401E-3</v>
      </c>
      <c r="E139" s="249">
        <v>3.6806260527112102E-3</v>
      </c>
      <c r="F139" s="249">
        <f>VLOOKUP(A139,[3]pfba_fluxes_formate_NO2!$A$2:$B$679,2,FALSE)</f>
        <v>5.9987512611827101E-3</v>
      </c>
      <c r="G139" s="249">
        <v>1.99646875483399E-3</v>
      </c>
      <c r="H139" t="s">
        <v>5824</v>
      </c>
      <c r="I139" t="s">
        <v>5823</v>
      </c>
    </row>
    <row r="140" spans="1:9" x14ac:dyDescent="0.2">
      <c r="A140" s="254" t="s">
        <v>5822</v>
      </c>
      <c r="B140" s="249"/>
      <c r="C140" s="249"/>
      <c r="D140" s="249"/>
      <c r="E140" s="249"/>
      <c r="F140" s="249"/>
      <c r="G140" s="249"/>
      <c r="H140" s="258"/>
      <c r="I140" s="258"/>
    </row>
    <row r="141" spans="1:9" x14ac:dyDescent="0.2">
      <c r="A141" t="s">
        <v>3899</v>
      </c>
      <c r="B141" s="249">
        <v>0</v>
      </c>
      <c r="C141" s="249">
        <v>0</v>
      </c>
      <c r="D141" s="249">
        <v>0</v>
      </c>
      <c r="E141" s="249">
        <v>0</v>
      </c>
      <c r="F141" s="249">
        <f>VLOOKUP(A141,[3]pfba_fluxes_formate_NO2!$A$2:$B$679,2,FALSE)</f>
        <v>0</v>
      </c>
      <c r="G141" s="249">
        <v>0</v>
      </c>
      <c r="H141" t="s">
        <v>5821</v>
      </c>
      <c r="I141" t="s">
        <v>5820</v>
      </c>
    </row>
    <row r="142" spans="1:9" x14ac:dyDescent="0.2">
      <c r="A142" s="254" t="s">
        <v>5819</v>
      </c>
      <c r="B142" s="249"/>
      <c r="C142" s="249"/>
      <c r="D142" s="249"/>
      <c r="E142" s="249"/>
      <c r="F142" s="249"/>
      <c r="G142" s="249"/>
      <c r="H142" s="258"/>
      <c r="I142" s="258"/>
    </row>
    <row r="143" spans="1:9" x14ac:dyDescent="0.2">
      <c r="A143" t="s">
        <v>3977</v>
      </c>
      <c r="B143" s="249">
        <v>5.2575963689450297E-3</v>
      </c>
      <c r="C143" s="249">
        <v>5.4257543203395696E-3</v>
      </c>
      <c r="D143" s="249">
        <v>1.00003273879881E-2</v>
      </c>
      <c r="E143" s="249">
        <v>1.07265339904619E-2</v>
      </c>
      <c r="F143" s="249">
        <f>VLOOKUP(A143,[3]pfba_fluxes_formate_NO2!$A$2:$B$679,2,FALSE)</f>
        <v>1.7482300125558299E-2</v>
      </c>
      <c r="G143" s="249">
        <v>5.8183552615639397E-3</v>
      </c>
      <c r="H143" t="s">
        <v>5818</v>
      </c>
      <c r="I143" t="s">
        <v>5817</v>
      </c>
    </row>
    <row r="144" spans="1:9" x14ac:dyDescent="0.2">
      <c r="A144" s="254" t="s">
        <v>5816</v>
      </c>
      <c r="B144" s="249"/>
      <c r="C144" s="249"/>
      <c r="D144" s="249"/>
      <c r="E144" s="249"/>
      <c r="F144" s="249"/>
      <c r="G144" s="249"/>
      <c r="H144" s="258"/>
      <c r="I144" s="258"/>
    </row>
    <row r="145" spans="1:9" x14ac:dyDescent="0.2">
      <c r="A145" t="s">
        <v>3902</v>
      </c>
      <c r="B145" s="249">
        <v>-4.2980943368168198E-2</v>
      </c>
      <c r="C145" s="249">
        <v>-4.4355637596953199E-2</v>
      </c>
      <c r="D145" s="249">
        <v>-8.1801731088552598E-2</v>
      </c>
      <c r="E145" s="249">
        <v>1.6990644910402902E-2</v>
      </c>
      <c r="F145" s="249">
        <f>VLOOKUP(A145,[3]pfba_fluxes_formate_NO2!$A$2:$B$679,2,FALSE)</f>
        <v>2.7691661995771801E-2</v>
      </c>
      <c r="G145" s="249">
        <v>-0.376933734862749</v>
      </c>
      <c r="H145" t="s">
        <v>4785</v>
      </c>
      <c r="I145" t="s">
        <v>4784</v>
      </c>
    </row>
    <row r="146" spans="1:9" x14ac:dyDescent="0.2">
      <c r="A146" s="254" t="s">
        <v>5815</v>
      </c>
      <c r="B146" s="249"/>
      <c r="C146" s="249"/>
      <c r="D146" s="249"/>
      <c r="E146" s="249"/>
      <c r="F146" s="249"/>
      <c r="G146" s="249"/>
      <c r="H146" s="258"/>
      <c r="I146" s="258"/>
    </row>
    <row r="147" spans="1:9" x14ac:dyDescent="0.2">
      <c r="A147" t="s">
        <v>3758</v>
      </c>
      <c r="B147" s="249">
        <v>0</v>
      </c>
      <c r="C147" s="249">
        <v>0</v>
      </c>
      <c r="D147" s="249">
        <v>0</v>
      </c>
      <c r="E147" s="249">
        <v>0</v>
      </c>
      <c r="F147" s="249">
        <f>VLOOKUP(A147,[3]pfba_fluxes_formate_NO2!$A$2:$B$679,2,FALSE)</f>
        <v>0</v>
      </c>
      <c r="G147" s="249">
        <v>0</v>
      </c>
      <c r="H147" t="s">
        <v>5814</v>
      </c>
      <c r="I147" t="s">
        <v>5813</v>
      </c>
    </row>
    <row r="148" spans="1:9" x14ac:dyDescent="0.2">
      <c r="A148" s="254" t="s">
        <v>5812</v>
      </c>
      <c r="B148" s="249"/>
      <c r="C148" s="249"/>
      <c r="D148" s="249"/>
      <c r="E148" s="249"/>
      <c r="F148" s="249"/>
      <c r="G148" s="249"/>
      <c r="H148" s="258"/>
      <c r="I148" s="258"/>
    </row>
    <row r="149" spans="1:9" x14ac:dyDescent="0.2">
      <c r="A149" t="s">
        <v>3681</v>
      </c>
      <c r="B149" s="249">
        <v>-5.7697546099272799E-3</v>
      </c>
      <c r="C149" s="249">
        <v>-5.9542933320280104E-3</v>
      </c>
      <c r="D149" s="249">
        <v>-1.10233669911039E-2</v>
      </c>
      <c r="E149" s="249">
        <v>0.19758112755600901</v>
      </c>
      <c r="F149" s="249">
        <f>VLOOKUP(A149,[3]pfba_fluxes_formate_NO2!$A$2:$B$679,2,FALSE)</f>
        <v>0.322021314075493</v>
      </c>
      <c r="G149" s="249">
        <v>0.322926563210999</v>
      </c>
      <c r="H149" t="s">
        <v>5168</v>
      </c>
      <c r="I149" t="s">
        <v>5167</v>
      </c>
    </row>
    <row r="150" spans="1:9" x14ac:dyDescent="0.2">
      <c r="A150" s="254" t="s">
        <v>5811</v>
      </c>
      <c r="B150" s="249"/>
      <c r="C150" s="249"/>
      <c r="D150" s="249"/>
      <c r="E150" s="249"/>
      <c r="F150" s="249"/>
      <c r="G150" s="249"/>
      <c r="H150" s="258"/>
      <c r="I150" s="258"/>
    </row>
    <row r="151" spans="1:9" x14ac:dyDescent="0.2">
      <c r="A151" t="s">
        <v>3728</v>
      </c>
      <c r="B151" s="249">
        <v>-4.2226297189736596E-3</v>
      </c>
      <c r="C151" s="249">
        <v>-4.3576854960234003E-3</v>
      </c>
      <c r="D151" s="249">
        <v>-8.0317461944031908E-3</v>
      </c>
      <c r="E151" s="249">
        <v>-8.6149978110260008E-3</v>
      </c>
      <c r="F151" s="249">
        <f>VLOOKUP(A151,[3]pfba_fluxes_formate_NO2!$A$2:$B$679,2,FALSE)</f>
        <v>-1.40408800687346E-2</v>
      </c>
      <c r="G151" s="249">
        <v>-4.6730022844910096E-3</v>
      </c>
      <c r="H151" t="s">
        <v>5810</v>
      </c>
      <c r="I151" t="s">
        <v>5809</v>
      </c>
    </row>
    <row r="152" spans="1:9" x14ac:dyDescent="0.2">
      <c r="A152" s="254" t="s">
        <v>5808</v>
      </c>
      <c r="B152" s="249"/>
      <c r="C152" s="249"/>
      <c r="D152" s="249"/>
      <c r="E152" s="249"/>
      <c r="F152" s="249"/>
      <c r="G152" s="249"/>
      <c r="H152" s="258"/>
      <c r="I152" s="258"/>
    </row>
    <row r="153" spans="1:9" x14ac:dyDescent="0.2">
      <c r="A153" t="s">
        <v>3627</v>
      </c>
      <c r="B153" s="249">
        <v>-2.5327842961502602E-4</v>
      </c>
      <c r="C153" s="249">
        <v>-2.6137923821017501E-4</v>
      </c>
      <c r="D153" s="249">
        <v>-4.8175383554098202E-4</v>
      </c>
      <c r="E153" s="249">
        <v>-5.1673797181626805E-4</v>
      </c>
      <c r="F153" s="249">
        <f>VLOOKUP(A153,[3]pfba_fluxes_formate_NO2!$A$2:$B$679,2,FALSE)</f>
        <v>-8.4218894170204404E-4</v>
      </c>
      <c r="G153" s="249">
        <v>-2.8029231994582398E-4</v>
      </c>
      <c r="H153" t="s">
        <v>5807</v>
      </c>
      <c r="I153" t="s">
        <v>5806</v>
      </c>
    </row>
    <row r="154" spans="1:9" x14ac:dyDescent="0.2">
      <c r="A154" t="s">
        <v>3168</v>
      </c>
      <c r="B154" s="249">
        <v>2.5327842961502602E-4</v>
      </c>
      <c r="C154" s="249">
        <v>2.6137923821017501E-4</v>
      </c>
      <c r="D154" s="249">
        <v>4.8175383554098202E-4</v>
      </c>
      <c r="E154" s="249">
        <v>5.1673797181626805E-4</v>
      </c>
      <c r="F154" s="249">
        <f>VLOOKUP(A154,[3]pfba_fluxes_formate_NO2!$A$2:$B$679,2,FALSE)</f>
        <v>8.4218894170204404E-4</v>
      </c>
      <c r="G154" s="249">
        <v>2.8029231994582398E-4</v>
      </c>
      <c r="H154" t="s">
        <v>5805</v>
      </c>
      <c r="I154" t="s">
        <v>5804</v>
      </c>
    </row>
    <row r="155" spans="1:9" x14ac:dyDescent="0.2">
      <c r="A155" t="s">
        <v>3165</v>
      </c>
      <c r="B155" s="249">
        <v>2.5327842961502602E-4</v>
      </c>
      <c r="C155" s="249">
        <v>2.6137923821017501E-4</v>
      </c>
      <c r="D155" s="249">
        <v>4.8175383554098202E-4</v>
      </c>
      <c r="E155" s="249">
        <v>5.1673797181626805E-4</v>
      </c>
      <c r="F155" s="249">
        <f>VLOOKUP(A155,[3]pfba_fluxes_formate_NO2!$A$2:$B$679,2,FALSE)</f>
        <v>8.4218894170204404E-4</v>
      </c>
      <c r="G155" s="249">
        <v>2.8029231994582398E-4</v>
      </c>
      <c r="H155" t="s">
        <v>5803</v>
      </c>
      <c r="I155" t="s">
        <v>5802</v>
      </c>
    </row>
    <row r="156" spans="1:9" x14ac:dyDescent="0.2">
      <c r="A156" t="s">
        <v>3078</v>
      </c>
      <c r="B156" s="249">
        <v>2.5327842961502602E-4</v>
      </c>
      <c r="C156" s="249">
        <v>2.6137923821017501E-4</v>
      </c>
      <c r="D156" s="249">
        <v>4.8175383554098202E-4</v>
      </c>
      <c r="E156" s="249">
        <v>5.1673797181626805E-4</v>
      </c>
      <c r="F156" s="249">
        <f>VLOOKUP(A156,[3]pfba_fluxes_formate_NO2!$A$2:$B$679,2,FALSE)</f>
        <v>8.4218894170204404E-4</v>
      </c>
      <c r="G156" s="249">
        <v>2.8029231994582398E-4</v>
      </c>
      <c r="H156" t="s">
        <v>5801</v>
      </c>
      <c r="I156" t="s">
        <v>5800</v>
      </c>
    </row>
    <row r="157" spans="1:9" x14ac:dyDescent="0.2">
      <c r="A157" t="s">
        <v>3108</v>
      </c>
      <c r="B157" s="249">
        <v>-2.5327842961502602E-4</v>
      </c>
      <c r="C157" s="249">
        <v>-2.6137923821017501E-4</v>
      </c>
      <c r="D157" s="249">
        <v>-4.8175383554098202E-4</v>
      </c>
      <c r="E157" s="249">
        <v>-5.1673797181626805E-4</v>
      </c>
      <c r="F157" s="249">
        <f>VLOOKUP(A157,[3]pfba_fluxes_formate_NO2!$A$2:$B$679,2,FALSE)</f>
        <v>-8.4218894170204404E-4</v>
      </c>
      <c r="G157" s="249">
        <v>-2.8029231994582398E-4</v>
      </c>
      <c r="H157" t="s">
        <v>5799</v>
      </c>
      <c r="I157" t="s">
        <v>5798</v>
      </c>
    </row>
    <row r="158" spans="1:9" x14ac:dyDescent="0.2">
      <c r="A158" t="s">
        <v>3213</v>
      </c>
      <c r="B158" s="249">
        <v>2.5327842961502602E-4</v>
      </c>
      <c r="C158" s="249">
        <v>2.6137923821017501E-4</v>
      </c>
      <c r="D158" s="249">
        <v>4.8175383554098202E-4</v>
      </c>
      <c r="E158" s="249">
        <v>5.1673797181626805E-4</v>
      </c>
      <c r="F158" s="249">
        <f>VLOOKUP(A158,[3]pfba_fluxes_formate_NO2!$A$2:$B$679,2,FALSE)</f>
        <v>8.4218894170204404E-4</v>
      </c>
      <c r="G158" s="249">
        <v>2.8029231994582398E-4</v>
      </c>
      <c r="H158" t="s">
        <v>5797</v>
      </c>
      <c r="I158" t="s">
        <v>5796</v>
      </c>
    </row>
    <row r="159" spans="1:9" x14ac:dyDescent="0.2">
      <c r="A159" t="s">
        <v>3243</v>
      </c>
      <c r="B159" s="249">
        <v>-2.5327842961502602E-4</v>
      </c>
      <c r="C159" s="249">
        <v>-2.6137923821017501E-4</v>
      </c>
      <c r="D159" s="249">
        <v>-4.8175383554098202E-4</v>
      </c>
      <c r="E159" s="249">
        <v>-5.1673797181626805E-4</v>
      </c>
      <c r="F159" s="249">
        <f>VLOOKUP(A159,[3]pfba_fluxes_formate_NO2!$A$2:$B$679,2,FALSE)</f>
        <v>-8.4218894170204404E-4</v>
      </c>
      <c r="G159" s="249">
        <v>-2.8029231994582398E-4</v>
      </c>
      <c r="H159" t="s">
        <v>5795</v>
      </c>
      <c r="I159" t="s">
        <v>5794</v>
      </c>
    </row>
    <row r="160" spans="1:9" x14ac:dyDescent="0.2">
      <c r="A160" t="s">
        <v>3291</v>
      </c>
      <c r="B160" s="249">
        <v>2.5327842961502602E-4</v>
      </c>
      <c r="C160" s="249">
        <v>2.6137923821017501E-4</v>
      </c>
      <c r="D160" s="249">
        <v>4.8175383554098202E-4</v>
      </c>
      <c r="E160" s="249">
        <v>5.1673797181626805E-4</v>
      </c>
      <c r="F160" s="249">
        <f>VLOOKUP(A160,[3]pfba_fluxes_formate_NO2!$A$2:$B$679,2,FALSE)</f>
        <v>8.4218894170204404E-4</v>
      </c>
      <c r="G160" s="249">
        <v>2.8029231994582398E-4</v>
      </c>
      <c r="H160" t="s">
        <v>5793</v>
      </c>
      <c r="I160" t="s">
        <v>5792</v>
      </c>
    </row>
    <row r="161" spans="1:9" x14ac:dyDescent="0.2">
      <c r="A161" t="s">
        <v>3582</v>
      </c>
      <c r="B161" s="249">
        <v>2.5327842961502602E-4</v>
      </c>
      <c r="C161" s="249">
        <v>2.6137923821017501E-4</v>
      </c>
      <c r="D161" s="249">
        <v>4.8175383554098202E-4</v>
      </c>
      <c r="E161" s="249">
        <v>5.1673797181626805E-4</v>
      </c>
      <c r="F161" s="249">
        <f>VLOOKUP(A161,[3]pfba_fluxes_formate_NO2!$A$2:$B$679,2,FALSE)</f>
        <v>8.4218894170204404E-4</v>
      </c>
      <c r="G161" s="249">
        <v>2.8029231994582398E-4</v>
      </c>
      <c r="H161" t="s">
        <v>5791</v>
      </c>
      <c r="I161" t="s">
        <v>5790</v>
      </c>
    </row>
    <row r="162" spans="1:9" x14ac:dyDescent="0.2">
      <c r="A162" s="254" t="s">
        <v>5789</v>
      </c>
      <c r="B162" s="249"/>
      <c r="C162" s="249"/>
      <c r="D162" s="249"/>
      <c r="E162" s="249"/>
      <c r="F162" s="249"/>
      <c r="G162" s="249"/>
      <c r="H162" s="258"/>
      <c r="I162" s="258"/>
    </row>
    <row r="163" spans="1:9" x14ac:dyDescent="0.2">
      <c r="A163" t="s">
        <v>3651</v>
      </c>
      <c r="B163" s="249">
        <v>1.3372701003222401E-3</v>
      </c>
      <c r="C163" s="249">
        <v>1.38004109009701E-3</v>
      </c>
      <c r="D163" s="249">
        <v>2.5435841534698599E-3</v>
      </c>
      <c r="E163" s="249">
        <v>2.7282948668819799E-3</v>
      </c>
      <c r="F163" s="249">
        <f>VLOOKUP(A163,[3]pfba_fluxes_formate_NO2!$A$2:$B$679,2,FALSE)</f>
        <v>4.4466245794108697E-3</v>
      </c>
      <c r="G163" s="249">
        <v>1.4798991741367001E-3</v>
      </c>
      <c r="H163" t="s">
        <v>5788</v>
      </c>
      <c r="I163" t="s">
        <v>5787</v>
      </c>
    </row>
    <row r="164" spans="1:9" x14ac:dyDescent="0.2">
      <c r="A164" s="254" t="s">
        <v>5786</v>
      </c>
      <c r="B164" s="249"/>
      <c r="C164" s="249"/>
      <c r="D164" s="249"/>
      <c r="E164" s="249"/>
      <c r="F164" s="249"/>
      <c r="G164" s="249"/>
      <c r="H164" s="258"/>
      <c r="I164" s="258"/>
    </row>
    <row r="165" spans="1:9" x14ac:dyDescent="0.2">
      <c r="A165" t="s">
        <v>3453</v>
      </c>
      <c r="B165" s="249">
        <v>0</v>
      </c>
      <c r="C165" s="249">
        <v>0</v>
      </c>
      <c r="D165" s="249">
        <v>0</v>
      </c>
      <c r="E165" s="249">
        <v>0</v>
      </c>
      <c r="F165" s="249">
        <f>VLOOKUP(A165,[3]pfba_fluxes_formate_NO2!$A$2:$B$679,2,FALSE)</f>
        <v>0</v>
      </c>
      <c r="G165" s="249">
        <v>0.65868027954297803</v>
      </c>
      <c r="H165" t="s">
        <v>5785</v>
      </c>
      <c r="I165" t="s">
        <v>5784</v>
      </c>
    </row>
    <row r="166" spans="1:9" x14ac:dyDescent="0.2">
      <c r="A166" t="s">
        <v>3513</v>
      </c>
      <c r="B166" s="249">
        <v>0</v>
      </c>
      <c r="C166" s="249">
        <v>0</v>
      </c>
      <c r="D166" s="249">
        <v>0</v>
      </c>
      <c r="E166" s="249">
        <v>0</v>
      </c>
      <c r="F166" s="249">
        <f>VLOOKUP(A166,[3]pfba_fluxes_formate_NO2!$A$2:$B$679,2,FALSE)</f>
        <v>0</v>
      </c>
      <c r="G166" s="249">
        <v>0.65868027954297803</v>
      </c>
      <c r="H166" t="s">
        <v>5783</v>
      </c>
      <c r="I166" t="s">
        <v>5782</v>
      </c>
    </row>
    <row r="167" spans="1:9" x14ac:dyDescent="0.2">
      <c r="A167" s="254" t="s">
        <v>5781</v>
      </c>
      <c r="B167" s="249"/>
      <c r="C167" s="249"/>
      <c r="D167" s="249"/>
      <c r="E167" s="249"/>
      <c r="F167" s="249"/>
      <c r="G167" s="249"/>
      <c r="H167" s="258"/>
      <c r="I167" s="258"/>
    </row>
    <row r="168" spans="1:9" x14ac:dyDescent="0.2">
      <c r="A168" t="s">
        <v>3812</v>
      </c>
      <c r="B168" s="249">
        <v>2.0993776032383E-3</v>
      </c>
      <c r="C168" s="249">
        <v>2.16652369285448E-3</v>
      </c>
      <c r="D168" s="249">
        <v>3.9931675750917699E-3</v>
      </c>
      <c r="E168" s="249">
        <v>4.2831445473771896E-3</v>
      </c>
      <c r="F168" s="249">
        <f>VLOOKUP(A168,[3]pfba_fluxes_formate_NO2!$A$2:$B$679,2,FALSE)</f>
        <v>6.9807468586710704E-3</v>
      </c>
      <c r="G168" s="249">
        <v>0.66100357023831502</v>
      </c>
      <c r="H168" t="s">
        <v>5727</v>
      </c>
      <c r="I168" t="s">
        <v>5726</v>
      </c>
    </row>
    <row r="169" spans="1:9" x14ac:dyDescent="0.2">
      <c r="A169" t="s">
        <v>3375</v>
      </c>
      <c r="B169" s="249">
        <v>-2.0993776032383E-3</v>
      </c>
      <c r="C169" s="249">
        <v>-2.16652369285448E-3</v>
      </c>
      <c r="D169" s="249">
        <v>-3.9931675750917699E-3</v>
      </c>
      <c r="E169" s="249">
        <v>-4.2831445473771896E-3</v>
      </c>
      <c r="F169" s="249">
        <f>VLOOKUP(A169,[3]pfba_fluxes_formate_NO2!$A$2:$B$679,2,FALSE)</f>
        <v>-6.9807468586710704E-3</v>
      </c>
      <c r="G169" s="249">
        <v>-0.66100357023831502</v>
      </c>
      <c r="H169" t="s">
        <v>5725</v>
      </c>
      <c r="I169" t="s">
        <v>5724</v>
      </c>
    </row>
    <row r="170" spans="1:9" x14ac:dyDescent="0.2">
      <c r="A170" t="s">
        <v>3450</v>
      </c>
      <c r="B170" s="249">
        <v>-1.3032454798155601E-3</v>
      </c>
      <c r="C170" s="249">
        <v>-1.3449282326679301E-3</v>
      </c>
      <c r="D170" s="249">
        <v>-2.4788668719515198E-3</v>
      </c>
      <c r="E170" s="249">
        <v>-2.6588779275132498E-3</v>
      </c>
      <c r="F170" s="249">
        <f>VLOOKUP(A170,[3]pfba_fluxes_formate_NO2!$A$2:$B$679,2,FALSE)</f>
        <v>-4.3334875894963498E-3</v>
      </c>
      <c r="G170" s="249">
        <v>-0.66012252513630298</v>
      </c>
      <c r="H170" t="s">
        <v>5780</v>
      </c>
      <c r="I170" t="s">
        <v>5779</v>
      </c>
    </row>
    <row r="171" spans="1:9" x14ac:dyDescent="0.2">
      <c r="A171" s="254" t="s">
        <v>5778</v>
      </c>
      <c r="B171" s="249"/>
      <c r="C171" s="249"/>
      <c r="D171" s="249"/>
      <c r="E171" s="249"/>
      <c r="F171" s="249"/>
      <c r="G171" s="249"/>
      <c r="H171" s="258"/>
      <c r="I171" s="258"/>
    </row>
    <row r="172" spans="1:9" x14ac:dyDescent="0.2">
      <c r="A172" t="s">
        <v>3657</v>
      </c>
      <c r="B172" s="249">
        <v>1.3338670574841499E-3</v>
      </c>
      <c r="C172" s="249">
        <v>1.37652920498909E-3</v>
      </c>
      <c r="D172" s="249">
        <v>2.53711132061849E-3</v>
      </c>
      <c r="E172" s="249">
        <v>2.72135198802577E-3</v>
      </c>
      <c r="F172" s="249">
        <f>VLOOKUP(A172,[3]pfba_fluxes_formate_NO2!$A$2:$B$679,2,FALSE)</f>
        <v>4.4353089492116596E-3</v>
      </c>
      <c r="G172" s="249">
        <v>1.47613317332161E-3</v>
      </c>
      <c r="H172" t="s">
        <v>5777</v>
      </c>
      <c r="I172" t="s">
        <v>5776</v>
      </c>
    </row>
    <row r="173" spans="1:9" x14ac:dyDescent="0.2">
      <c r="A173" t="s">
        <v>3069</v>
      </c>
      <c r="B173" s="249">
        <v>1.3338670574841499E-3</v>
      </c>
      <c r="C173" s="249">
        <v>1.37652920498909E-3</v>
      </c>
      <c r="D173" s="249">
        <v>2.53711132061849E-3</v>
      </c>
      <c r="E173" s="249">
        <v>2.72135198802577E-3</v>
      </c>
      <c r="F173" s="249">
        <f>VLOOKUP(A173,[3]pfba_fluxes_formate_NO2!$A$2:$B$679,2,FALSE)</f>
        <v>4.4353089492116596E-3</v>
      </c>
      <c r="G173" s="249">
        <v>1.47613317332161E-3</v>
      </c>
      <c r="H173" t="s">
        <v>5678</v>
      </c>
      <c r="I173" t="s">
        <v>5677</v>
      </c>
    </row>
    <row r="174" spans="1:9" x14ac:dyDescent="0.2">
      <c r="A174" t="s">
        <v>2399</v>
      </c>
      <c r="B174" s="249">
        <v>1.3338670574841499E-3</v>
      </c>
      <c r="C174" s="249">
        <v>1.37652920498909E-3</v>
      </c>
      <c r="D174" s="249">
        <v>2.53711132061849E-3</v>
      </c>
      <c r="E174" s="249">
        <v>2.72135198802577E-3</v>
      </c>
      <c r="F174" s="249">
        <f>VLOOKUP(A174,[3]pfba_fluxes_formate_NO2!$A$2:$B$679,2,FALSE)</f>
        <v>4.4353089492116596E-3</v>
      </c>
      <c r="G174" s="249">
        <v>1.47613317332161E-3</v>
      </c>
      <c r="H174" t="s">
        <v>5775</v>
      </c>
      <c r="I174" t="s">
        <v>5774</v>
      </c>
    </row>
    <row r="175" spans="1:9" x14ac:dyDescent="0.2">
      <c r="A175" t="s">
        <v>3039</v>
      </c>
      <c r="B175" s="249">
        <v>1.3338670574841499E-3</v>
      </c>
      <c r="C175" s="249">
        <v>1.37652920498909E-3</v>
      </c>
      <c r="D175" s="249">
        <v>2.53711132061849E-3</v>
      </c>
      <c r="E175" s="249">
        <v>2.72135198802577E-3</v>
      </c>
      <c r="F175" s="249">
        <f>VLOOKUP(A175,[3]pfba_fluxes_formate_NO2!$A$2:$B$679,2,FALSE)</f>
        <v>4.4353089492116596E-3</v>
      </c>
      <c r="G175" s="249">
        <v>1.47613317332161E-3</v>
      </c>
      <c r="H175" t="s">
        <v>5773</v>
      </c>
      <c r="I175" t="s">
        <v>5772</v>
      </c>
    </row>
    <row r="176" spans="1:9" x14ac:dyDescent="0.2">
      <c r="A176" t="s">
        <v>3390</v>
      </c>
      <c r="B176" s="249">
        <v>-1.3338670574841499E-3</v>
      </c>
      <c r="C176" s="249">
        <v>-1.37652920498909E-3</v>
      </c>
      <c r="D176" s="249">
        <v>-2.53711132061849E-3</v>
      </c>
      <c r="E176" s="249">
        <v>-2.72135198802577E-3</v>
      </c>
      <c r="F176" s="249">
        <f>VLOOKUP(A176,[3]pfba_fluxes_formate_NO2!$A$2:$B$679,2,FALSE)</f>
        <v>-4.4353089492116596E-3</v>
      </c>
      <c r="G176" s="249">
        <v>-1.47613317332161E-3</v>
      </c>
      <c r="H176" t="s">
        <v>5771</v>
      </c>
      <c r="I176" t="s">
        <v>5770</v>
      </c>
    </row>
    <row r="177" spans="1:9" x14ac:dyDescent="0.2">
      <c r="A177" s="254" t="s">
        <v>5769</v>
      </c>
      <c r="B177" s="249"/>
      <c r="C177" s="249"/>
      <c r="D177" s="249"/>
      <c r="E177" s="249"/>
      <c r="F177" s="249"/>
      <c r="G177" s="249"/>
      <c r="H177" s="258"/>
      <c r="I177" s="258"/>
    </row>
    <row r="178" spans="1:9" x14ac:dyDescent="0.2">
      <c r="A178" t="s">
        <v>3576</v>
      </c>
      <c r="B178" s="249">
        <v>-2.07544587545951E-3</v>
      </c>
      <c r="C178" s="249">
        <v>-2.1418265372957499E-3</v>
      </c>
      <c r="D178" s="249">
        <v>-3.9476477032808098E-3</v>
      </c>
      <c r="E178" s="249">
        <v>-4.2343191006414902E-3</v>
      </c>
      <c r="F178" s="249">
        <f>VLOOKUP(A178,[3]pfba_fluxes_formate_NO2!$A$2:$B$679,2,FALSE)</f>
        <v>-6.9011702578458201E-3</v>
      </c>
      <c r="G178" s="249">
        <v>-2.2968064838318398E-3</v>
      </c>
      <c r="H178" t="s">
        <v>5768</v>
      </c>
      <c r="I178" t="s">
        <v>5767</v>
      </c>
    </row>
    <row r="179" spans="1:9" x14ac:dyDescent="0.2">
      <c r="A179" t="s">
        <v>3180</v>
      </c>
      <c r="B179" s="249">
        <v>2.07544587545951E-3</v>
      </c>
      <c r="C179" s="249">
        <v>2.1418265372957499E-3</v>
      </c>
      <c r="D179" s="249">
        <v>3.9476477032808098E-3</v>
      </c>
      <c r="E179" s="249">
        <v>4.2343191006414902E-3</v>
      </c>
      <c r="F179" s="249">
        <f>VLOOKUP(A179,[3]pfba_fluxes_formate_NO2!$A$2:$B$679,2,FALSE)</f>
        <v>6.9011702578458201E-3</v>
      </c>
      <c r="G179" s="249">
        <v>2.2968064838318398E-3</v>
      </c>
      <c r="H179" t="s">
        <v>5766</v>
      </c>
      <c r="I179" t="s">
        <v>5765</v>
      </c>
    </row>
    <row r="180" spans="1:9" x14ac:dyDescent="0.2">
      <c r="A180" t="s">
        <v>3177</v>
      </c>
      <c r="B180" s="249">
        <v>-2.07544587545951E-3</v>
      </c>
      <c r="C180" s="249">
        <v>-2.1418265372957499E-3</v>
      </c>
      <c r="D180" s="249">
        <v>-3.9476477032808098E-3</v>
      </c>
      <c r="E180" s="249">
        <v>-4.2343191006414902E-3</v>
      </c>
      <c r="F180" s="249">
        <f>VLOOKUP(A180,[3]pfba_fluxes_formate_NO2!$A$2:$B$679,2,FALSE)</f>
        <v>-6.9011702578458201E-3</v>
      </c>
      <c r="G180" s="249">
        <v>-2.2968064838318398E-3</v>
      </c>
      <c r="H180" t="s">
        <v>5764</v>
      </c>
      <c r="I180" t="s">
        <v>5763</v>
      </c>
    </row>
    <row r="181" spans="1:9" x14ac:dyDescent="0.2">
      <c r="A181" t="s">
        <v>3126</v>
      </c>
      <c r="B181" s="249">
        <v>2.07544587545951E-3</v>
      </c>
      <c r="C181" s="249">
        <v>2.1418265372957499E-3</v>
      </c>
      <c r="D181" s="249">
        <v>3.9476477032808098E-3</v>
      </c>
      <c r="E181" s="249">
        <v>4.2343191006414902E-3</v>
      </c>
      <c r="F181" s="249">
        <f>VLOOKUP(A181,[3]pfba_fluxes_formate_NO2!$A$2:$B$679,2,FALSE)</f>
        <v>6.9011702578458201E-3</v>
      </c>
      <c r="G181" s="249">
        <v>2.2968064838318398E-3</v>
      </c>
      <c r="H181" t="s">
        <v>5762</v>
      </c>
      <c r="I181" t="s">
        <v>5761</v>
      </c>
    </row>
    <row r="182" spans="1:9" x14ac:dyDescent="0.2">
      <c r="A182" t="s">
        <v>3480</v>
      </c>
      <c r="B182" s="249">
        <v>-2.07544587545951E-3</v>
      </c>
      <c r="C182" s="249">
        <v>-2.1418265372957499E-3</v>
      </c>
      <c r="D182" s="249">
        <v>-3.9476477032808098E-3</v>
      </c>
      <c r="E182" s="249">
        <v>-4.2343191006414902E-3</v>
      </c>
      <c r="F182" s="249">
        <f>VLOOKUP(A182,[3]pfba_fluxes_formate_NO2!$A$2:$B$679,2,FALSE)</f>
        <v>-6.9011702578458201E-3</v>
      </c>
      <c r="G182" s="249">
        <v>-2.2968064838318398E-3</v>
      </c>
      <c r="H182" t="s">
        <v>5760</v>
      </c>
      <c r="I182" t="s">
        <v>5759</v>
      </c>
    </row>
    <row r="183" spans="1:9" x14ac:dyDescent="0.2">
      <c r="A183" t="s">
        <v>3609</v>
      </c>
      <c r="B183" s="249">
        <v>-2.07544587545951E-3</v>
      </c>
      <c r="C183" s="249">
        <v>-2.1418265372957499E-3</v>
      </c>
      <c r="D183" s="249">
        <v>-3.9476477032808098E-3</v>
      </c>
      <c r="E183" s="249">
        <v>-4.2343191006414902E-3</v>
      </c>
      <c r="F183" s="249">
        <f>VLOOKUP(A183,[3]pfba_fluxes_formate_NO2!$A$2:$B$679,2,FALSE)</f>
        <v>-6.9011702578458201E-3</v>
      </c>
      <c r="G183" s="249">
        <v>-2.2968064838318398E-3</v>
      </c>
      <c r="H183" t="s">
        <v>4773</v>
      </c>
      <c r="I183" t="s">
        <v>4772</v>
      </c>
    </row>
    <row r="184" spans="1:9" x14ac:dyDescent="0.2">
      <c r="A184" s="254" t="s">
        <v>5758</v>
      </c>
      <c r="B184" s="249"/>
      <c r="C184" s="249"/>
      <c r="D184" s="249"/>
      <c r="E184" s="249"/>
      <c r="F184" s="249"/>
      <c r="G184" s="249"/>
      <c r="H184" s="258"/>
      <c r="I184" s="258"/>
    </row>
    <row r="185" spans="1:9" x14ac:dyDescent="0.2">
      <c r="A185" t="s">
        <v>3465</v>
      </c>
      <c r="B185" s="249">
        <v>1.7885141899613201E-3</v>
      </c>
      <c r="C185" s="249">
        <v>1.8457176839367299E-3</v>
      </c>
      <c r="D185" s="249">
        <v>3.40188294851234E-3</v>
      </c>
      <c r="E185" s="249">
        <v>3.64892184656218E-3</v>
      </c>
      <c r="F185" s="249">
        <f>VLOOKUP(A185,[3]pfba_fluxes_formate_NO2!$A$2:$B$679,2,FALSE)</f>
        <v>5.9470791695608897E-3</v>
      </c>
      <c r="G185" s="249">
        <v>1.9792715562957901E-3</v>
      </c>
      <c r="H185" t="s">
        <v>5668</v>
      </c>
      <c r="I185" t="s">
        <v>5667</v>
      </c>
    </row>
    <row r="186" spans="1:9" x14ac:dyDescent="0.2">
      <c r="A186" t="s">
        <v>3531</v>
      </c>
      <c r="B186" s="249">
        <v>1.50574903997195E-3</v>
      </c>
      <c r="C186" s="249">
        <v>1.55390862775715E-3</v>
      </c>
      <c r="D186" s="249">
        <v>2.8640432447059202E-3</v>
      </c>
      <c r="E186" s="249">
        <v>3.0720251470369902E-3</v>
      </c>
      <c r="F186" s="249">
        <f>VLOOKUP(A186,[3]pfba_fluxes_formate_NO2!$A$2:$B$679,2,FALSE)</f>
        <v>5.0068424396437902E-3</v>
      </c>
      <c r="G186" s="249">
        <v>1.6663475539999001E-3</v>
      </c>
      <c r="H186" t="s">
        <v>5757</v>
      </c>
      <c r="I186" t="s">
        <v>5756</v>
      </c>
    </row>
    <row r="187" spans="1:9" x14ac:dyDescent="0.2">
      <c r="A187" t="s">
        <v>3740</v>
      </c>
      <c r="B187" s="249">
        <v>-1.50574903997195E-3</v>
      </c>
      <c r="C187" s="249">
        <v>-1.55390862775715E-3</v>
      </c>
      <c r="D187" s="249">
        <v>-2.8640432447059202E-3</v>
      </c>
      <c r="E187" s="249">
        <v>-3.0720251470369902E-3</v>
      </c>
      <c r="F187" s="249">
        <f>VLOOKUP(A187,[3]pfba_fluxes_formate_NO2!$A$2:$B$679,2,FALSE)</f>
        <v>-5.0068424396437902E-3</v>
      </c>
      <c r="G187" s="249">
        <v>-1.6663475539999001E-3</v>
      </c>
      <c r="H187" t="s">
        <v>5755</v>
      </c>
      <c r="I187" t="s">
        <v>5754</v>
      </c>
    </row>
    <row r="188" spans="1:9" x14ac:dyDescent="0.2">
      <c r="A188" s="254" t="s">
        <v>5753</v>
      </c>
      <c r="B188" s="249"/>
      <c r="C188" s="249"/>
      <c r="D188" s="249"/>
      <c r="E188" s="249"/>
      <c r="F188" s="249"/>
      <c r="G188" s="249"/>
      <c r="H188" s="258"/>
      <c r="I188" s="258"/>
    </row>
    <row r="189" spans="1:9" x14ac:dyDescent="0.2">
      <c r="A189" t="s">
        <v>3270</v>
      </c>
      <c r="B189" s="249">
        <v>2.10299821449837E-3</v>
      </c>
      <c r="C189" s="249">
        <v>2.1702601050489598E-3</v>
      </c>
      <c r="D189" s="249">
        <v>4.0000542387693301E-3</v>
      </c>
      <c r="E189" s="249">
        <v>4.2905313087455597E-3</v>
      </c>
      <c r="F189" s="249">
        <f>VLOOKUP(A189,[3]pfba_fluxes_formate_NO2!$A$2:$B$679,2,FALSE)</f>
        <v>6.9927859366535998E-3</v>
      </c>
      <c r="G189" s="249">
        <v>2.3272974697435599E-3</v>
      </c>
      <c r="H189" t="s">
        <v>5752</v>
      </c>
      <c r="I189" t="s">
        <v>5751</v>
      </c>
    </row>
    <row r="190" spans="1:9" x14ac:dyDescent="0.2">
      <c r="A190" t="s">
        <v>3351</v>
      </c>
      <c r="B190" s="249">
        <v>-2.10299821449837E-3</v>
      </c>
      <c r="C190" s="249">
        <v>-2.1702601050489598E-3</v>
      </c>
      <c r="D190" s="249">
        <v>-4.0000542387693301E-3</v>
      </c>
      <c r="E190" s="249">
        <v>-4.2905313087455597E-3</v>
      </c>
      <c r="F190" s="249">
        <f>VLOOKUP(A190,[3]pfba_fluxes_formate_NO2!$A$2:$B$679,2,FALSE)</f>
        <v>-6.9927859366535998E-3</v>
      </c>
      <c r="G190" s="249">
        <v>-2.3272974697435599E-3</v>
      </c>
      <c r="H190" t="s">
        <v>5750</v>
      </c>
      <c r="I190" t="s">
        <v>5749</v>
      </c>
    </row>
    <row r="191" spans="1:9" x14ac:dyDescent="0.2">
      <c r="A191" t="s">
        <v>3354</v>
      </c>
      <c r="B191" s="249">
        <v>2.10299821449837E-3</v>
      </c>
      <c r="C191" s="249">
        <v>2.1702601050489598E-3</v>
      </c>
      <c r="D191" s="249">
        <v>4.0000542387693301E-3</v>
      </c>
      <c r="E191" s="249">
        <v>4.2905313087455597E-3</v>
      </c>
      <c r="F191" s="249">
        <f>VLOOKUP(A191,[3]pfba_fluxes_formate_NO2!$A$2:$B$679,2,FALSE)</f>
        <v>6.9927859366535998E-3</v>
      </c>
      <c r="G191" s="249">
        <v>2.3272974697435599E-3</v>
      </c>
      <c r="H191" t="s">
        <v>5748</v>
      </c>
      <c r="I191" t="s">
        <v>5747</v>
      </c>
    </row>
    <row r="192" spans="1:9" x14ac:dyDescent="0.2">
      <c r="A192" t="s">
        <v>3204</v>
      </c>
      <c r="B192" s="249">
        <v>2.10299821449837E-3</v>
      </c>
      <c r="C192" s="249">
        <v>2.1702601050489598E-3</v>
      </c>
      <c r="D192" s="249">
        <v>4.0000542387693301E-3</v>
      </c>
      <c r="E192" s="249">
        <v>4.2905313087455597E-3</v>
      </c>
      <c r="F192" s="249">
        <f>VLOOKUP(A192,[3]pfba_fluxes_formate_NO2!$A$2:$B$679,2,FALSE)</f>
        <v>6.9927859366535998E-3</v>
      </c>
      <c r="G192" s="249">
        <v>2.3272974697435599E-3</v>
      </c>
      <c r="H192" t="s">
        <v>5746</v>
      </c>
      <c r="I192" t="s">
        <v>5745</v>
      </c>
    </row>
    <row r="193" spans="1:9" x14ac:dyDescent="0.2">
      <c r="A193" t="s">
        <v>3468</v>
      </c>
      <c r="B193" s="249">
        <v>2.10299821449837E-3</v>
      </c>
      <c r="C193" s="249">
        <v>2.1702601050489598E-3</v>
      </c>
      <c r="D193" s="249">
        <v>4.0000542387693301E-3</v>
      </c>
      <c r="E193" s="249">
        <v>4.2905313087455597E-3</v>
      </c>
      <c r="F193" s="249">
        <f>VLOOKUP(A193,[3]pfba_fluxes_formate_NO2!$A$2:$B$679,2,FALSE)</f>
        <v>6.9927859366535998E-3</v>
      </c>
      <c r="G193" s="249">
        <v>2.3272974697435599E-3</v>
      </c>
      <c r="H193" t="s">
        <v>5744</v>
      </c>
      <c r="I193" t="s">
        <v>5743</v>
      </c>
    </row>
    <row r="194" spans="1:9" x14ac:dyDescent="0.2">
      <c r="A194" s="267" t="s">
        <v>5742</v>
      </c>
      <c r="B194" s="249"/>
      <c r="C194" s="249"/>
      <c r="D194" s="249"/>
      <c r="E194" s="249"/>
      <c r="F194" s="249"/>
      <c r="G194" s="249"/>
      <c r="H194" s="266"/>
      <c r="I194" s="266"/>
    </row>
    <row r="195" spans="1:9" x14ac:dyDescent="0.2">
      <c r="A195" t="s">
        <v>3441</v>
      </c>
      <c r="B195" s="249">
        <v>2.10299821449837E-3</v>
      </c>
      <c r="C195" s="249">
        <v>2.1702601050489598E-3</v>
      </c>
      <c r="D195" s="249">
        <v>4.0000542387693301E-3</v>
      </c>
      <c r="E195" s="249">
        <v>4.2905313087455597E-3</v>
      </c>
      <c r="F195" s="249">
        <f>VLOOKUP(A195,[3]pfba_fluxes_formate_NO2!$A$2:$B$679,2,FALSE)</f>
        <v>6.9927859366535998E-3</v>
      </c>
      <c r="G195" s="249">
        <v>2.3272974697435599E-3</v>
      </c>
      <c r="H195" t="s">
        <v>5741</v>
      </c>
      <c r="I195" t="s">
        <v>5740</v>
      </c>
    </row>
    <row r="196" spans="1:9" x14ac:dyDescent="0.2">
      <c r="A196" t="s">
        <v>3273</v>
      </c>
      <c r="B196" s="249">
        <v>2.10299821449837E-3</v>
      </c>
      <c r="C196" s="249">
        <v>2.1702601050489598E-3</v>
      </c>
      <c r="D196" s="249">
        <v>4.0000542387693301E-3</v>
      </c>
      <c r="E196" s="249">
        <v>4.2905313087455597E-3</v>
      </c>
      <c r="F196" s="249">
        <f>VLOOKUP(A196,[3]pfba_fluxes_formate_NO2!$A$2:$B$679,2,FALSE)</f>
        <v>6.9927859366535998E-3</v>
      </c>
      <c r="G196" s="249">
        <v>2.3272974697435599E-3</v>
      </c>
      <c r="H196" t="s">
        <v>5739</v>
      </c>
      <c r="I196" t="s">
        <v>5738</v>
      </c>
    </row>
    <row r="197" spans="1:9" x14ac:dyDescent="0.2">
      <c r="A197" s="254" t="s">
        <v>5737</v>
      </c>
      <c r="B197" s="249"/>
      <c r="C197" s="249"/>
      <c r="D197" s="249"/>
      <c r="E197" s="249"/>
      <c r="F197" s="249"/>
      <c r="G197" s="249"/>
      <c r="H197" s="258"/>
      <c r="I197" s="258"/>
    </row>
    <row r="198" spans="1:9" x14ac:dyDescent="0.2">
      <c r="A198" t="s">
        <v>3905</v>
      </c>
      <c r="B198" s="249">
        <v>4.3029196602873696E-3</v>
      </c>
      <c r="C198" s="249">
        <v>4.4405434153828001E-3</v>
      </c>
      <c r="D198" s="249">
        <v>8.1844634520158201E-3</v>
      </c>
      <c r="E198" s="249">
        <v>8.7788051336422698E-3</v>
      </c>
      <c r="F198" s="249">
        <f>VLOOKUP(A198,[3]pfba_fluxes_formate_NO2!$A$2:$B$679,2,FALSE)</f>
        <v>1.4307856221449601E-2</v>
      </c>
      <c r="G198" s="249">
        <v>4.76185570147302E-3</v>
      </c>
      <c r="H198" t="s">
        <v>5736</v>
      </c>
      <c r="I198" t="s">
        <v>5735</v>
      </c>
    </row>
    <row r="199" spans="1:9" x14ac:dyDescent="0.2">
      <c r="A199" t="s">
        <v>3234</v>
      </c>
      <c r="B199" s="249">
        <v>-4.3029196602873696E-3</v>
      </c>
      <c r="C199" s="249">
        <v>-4.4405434153828001E-3</v>
      </c>
      <c r="D199" s="249">
        <v>-8.1844634520158201E-3</v>
      </c>
      <c r="E199" s="249">
        <v>-8.7788051336422698E-3</v>
      </c>
      <c r="F199" s="249">
        <f>VLOOKUP(A199,[3]pfba_fluxes_formate_NO2!$A$2:$B$679,2,FALSE)</f>
        <v>-1.4307856221449601E-2</v>
      </c>
      <c r="G199" s="249">
        <v>-4.76185570147302E-3</v>
      </c>
      <c r="H199" t="s">
        <v>5734</v>
      </c>
      <c r="I199" t="s">
        <v>5733</v>
      </c>
    </row>
    <row r="200" spans="1:9" x14ac:dyDescent="0.2">
      <c r="A200" t="s">
        <v>3231</v>
      </c>
      <c r="B200" s="249">
        <v>4.3029196602873696E-3</v>
      </c>
      <c r="C200" s="249">
        <v>4.4405434153828001E-3</v>
      </c>
      <c r="D200" s="249">
        <v>8.1844634520158201E-3</v>
      </c>
      <c r="E200" s="249">
        <v>8.7788051336422698E-3</v>
      </c>
      <c r="F200" s="249">
        <f>VLOOKUP(A200,[3]pfba_fluxes_formate_NO2!$A$2:$B$679,2,FALSE)</f>
        <v>1.4307856221449601E-2</v>
      </c>
      <c r="G200" s="249">
        <v>4.76185570147302E-3</v>
      </c>
      <c r="H200" t="s">
        <v>5732</v>
      </c>
      <c r="I200" t="s">
        <v>5731</v>
      </c>
    </row>
    <row r="201" spans="1:9" x14ac:dyDescent="0.2">
      <c r="A201" t="s">
        <v>3555</v>
      </c>
      <c r="B201" s="249">
        <v>-4.3029196602873696E-3</v>
      </c>
      <c r="C201" s="249">
        <v>-4.4405434153828001E-3</v>
      </c>
      <c r="D201" s="249">
        <v>-8.1844634520158201E-3</v>
      </c>
      <c r="E201" s="249">
        <v>-8.7788051336422698E-3</v>
      </c>
      <c r="F201" s="249">
        <f>VLOOKUP(A201,[3]pfba_fluxes_formate_NO2!$A$2:$B$679,2,FALSE)</f>
        <v>-1.4307856221449601E-2</v>
      </c>
      <c r="G201" s="249">
        <v>-4.76185570147302E-3</v>
      </c>
      <c r="H201" t="s">
        <v>5730</v>
      </c>
      <c r="I201" t="s">
        <v>5729</v>
      </c>
    </row>
    <row r="202" spans="1:9" s="253" customFormat="1" x14ac:dyDescent="0.2">
      <c r="A202" s="254" t="s">
        <v>5728</v>
      </c>
      <c r="B202" s="249"/>
      <c r="C202" s="249"/>
      <c r="D202" s="249"/>
      <c r="E202" s="249"/>
      <c r="F202" s="249"/>
      <c r="G202" s="249"/>
      <c r="H202" s="254"/>
      <c r="I202" s="254"/>
    </row>
    <row r="203" spans="1:9" x14ac:dyDescent="0.2">
      <c r="A203" t="s">
        <v>3812</v>
      </c>
      <c r="B203" s="249">
        <v>2.0993776032383E-3</v>
      </c>
      <c r="C203" s="249">
        <v>2.16652369285448E-3</v>
      </c>
      <c r="D203" s="249">
        <v>3.9931675750917699E-3</v>
      </c>
      <c r="E203" s="249">
        <v>4.2831445473771896E-3</v>
      </c>
      <c r="F203" s="249">
        <f>VLOOKUP(A203,[3]pfba_fluxes_formate_NO2!$A$2:$B$679,2,FALSE)</f>
        <v>6.9807468586710704E-3</v>
      </c>
      <c r="G203" s="249">
        <v>0.66100357023831502</v>
      </c>
      <c r="H203" t="s">
        <v>5727</v>
      </c>
      <c r="I203" t="s">
        <v>5726</v>
      </c>
    </row>
    <row r="204" spans="1:9" x14ac:dyDescent="0.2">
      <c r="A204" t="s">
        <v>3375</v>
      </c>
      <c r="B204" s="249">
        <v>-2.0993776032383E-3</v>
      </c>
      <c r="C204" s="249">
        <v>-2.16652369285448E-3</v>
      </c>
      <c r="D204" s="249">
        <v>-3.9931675750917699E-3</v>
      </c>
      <c r="E204" s="249">
        <v>-4.2831445473771896E-3</v>
      </c>
      <c r="F204" s="249">
        <f>VLOOKUP(A204,[3]pfba_fluxes_formate_NO2!$A$2:$B$679,2,FALSE)</f>
        <v>-6.9807468586710704E-3</v>
      </c>
      <c r="G204" s="249">
        <v>-0.66100357023831502</v>
      </c>
      <c r="H204" t="s">
        <v>5725</v>
      </c>
      <c r="I204" t="s">
        <v>5724</v>
      </c>
    </row>
    <row r="205" spans="1:9" x14ac:dyDescent="0.2">
      <c r="A205" t="s">
        <v>3372</v>
      </c>
      <c r="B205" s="249">
        <v>7.9613212342273803E-4</v>
      </c>
      <c r="C205" s="249">
        <v>8.21595460186552E-4</v>
      </c>
      <c r="D205" s="249">
        <v>1.5143007031402399E-3</v>
      </c>
      <c r="E205" s="249">
        <v>1.62426661986393E-3</v>
      </c>
      <c r="F205" s="249">
        <f>VLOOKUP(A205,[3]pfba_fluxes_formate_NO2!$A$2:$B$679,2,FALSE)</f>
        <v>2.6472592691747202E-3</v>
      </c>
      <c r="G205" s="249">
        <v>8.8104510201178097E-4</v>
      </c>
      <c r="H205" t="s">
        <v>5723</v>
      </c>
      <c r="I205" t="s">
        <v>5722</v>
      </c>
    </row>
    <row r="206" spans="1:9" x14ac:dyDescent="0.2">
      <c r="A206" t="s">
        <v>3150</v>
      </c>
      <c r="B206" s="249">
        <v>-7.9613212342273803E-4</v>
      </c>
      <c r="C206" s="249">
        <v>-8.21595460186552E-4</v>
      </c>
      <c r="D206" s="249">
        <v>-1.5143007031402399E-3</v>
      </c>
      <c r="E206" s="249">
        <v>-1.62426661986393E-3</v>
      </c>
      <c r="F206" s="249">
        <f>VLOOKUP(A206,[3]pfba_fluxes_formate_NO2!$A$2:$B$679,2,FALSE)</f>
        <v>-2.6472592691747202E-3</v>
      </c>
      <c r="G206" s="249">
        <v>-8.8104510201178097E-4</v>
      </c>
      <c r="H206" t="s">
        <v>5721</v>
      </c>
      <c r="I206" t="s">
        <v>5720</v>
      </c>
    </row>
    <row r="207" spans="1:9" customFormat="1" x14ac:dyDescent="0.2">
      <c r="A207" t="s">
        <v>2583</v>
      </c>
      <c r="B207" s="249">
        <v>-7.9613212342273803E-4</v>
      </c>
      <c r="C207" s="249">
        <v>-8.21595460186552E-4</v>
      </c>
      <c r="D207" s="249">
        <v>-1.5143007031402399E-3</v>
      </c>
      <c r="E207" s="249">
        <v>-1.62426661986393E-3</v>
      </c>
      <c r="F207" s="249">
        <f>VLOOKUP(A207,[3]pfba_fluxes_formate_NO2!$A$2:$B$679,2,FALSE)</f>
        <v>-2.6472592691747202E-3</v>
      </c>
      <c r="G207" s="249">
        <v>-8.8104510201178097E-4</v>
      </c>
      <c r="H207" t="s">
        <v>5719</v>
      </c>
      <c r="I207" t="s">
        <v>5718</v>
      </c>
    </row>
    <row r="208" spans="1:9" x14ac:dyDescent="0.2">
      <c r="A208" t="s">
        <v>3321</v>
      </c>
      <c r="B208" s="249">
        <v>7.9613212342273803E-4</v>
      </c>
      <c r="C208" s="249">
        <v>8.21595460186552E-4</v>
      </c>
      <c r="D208" s="249">
        <v>1.5143007031402399E-3</v>
      </c>
      <c r="E208" s="249">
        <v>1.62426661986393E-3</v>
      </c>
      <c r="F208" s="249">
        <f>VLOOKUP(A208,[3]pfba_fluxes_formate_NO2!$A$2:$B$679,2,FALSE)</f>
        <v>2.6472592691747202E-3</v>
      </c>
      <c r="G208" s="249">
        <v>8.8104510201178097E-4</v>
      </c>
      <c r="H208" t="s">
        <v>5717</v>
      </c>
      <c r="I208" t="s">
        <v>5716</v>
      </c>
    </row>
    <row r="209" spans="1:9" x14ac:dyDescent="0.2">
      <c r="A209" t="s">
        <v>3818</v>
      </c>
      <c r="B209" s="249">
        <v>7.1118076822147195E-4</v>
      </c>
      <c r="C209" s="249">
        <v>7.3392703717406298E-4</v>
      </c>
      <c r="D209" s="249">
        <v>1.35271710020642E-3</v>
      </c>
      <c r="E209" s="249">
        <v>1.4509490931544199E-3</v>
      </c>
      <c r="F209" s="249">
        <f>VLOOKUP(A209,[3]pfba_fluxes_formate_NO2!$A$2:$B$679,2,FALSE)</f>
        <v>2.3647832129157901E-3</v>
      </c>
      <c r="G209" s="249">
        <v>7.8703309922063596E-4</v>
      </c>
      <c r="H209" t="s">
        <v>5715</v>
      </c>
      <c r="I209" t="s">
        <v>5714</v>
      </c>
    </row>
    <row r="210" spans="1:9" x14ac:dyDescent="0.2">
      <c r="A210" s="254" t="s">
        <v>5713</v>
      </c>
      <c r="B210" s="249"/>
      <c r="C210" s="249"/>
      <c r="D210" s="249"/>
      <c r="E210" s="249"/>
      <c r="F210" s="249"/>
      <c r="G210" s="249"/>
      <c r="H210" s="258"/>
      <c r="I210" s="258"/>
    </row>
    <row r="211" spans="1:9" x14ac:dyDescent="0.2">
      <c r="A211" t="s">
        <v>3507</v>
      </c>
      <c r="B211" s="249">
        <v>1.06032292125963E-2</v>
      </c>
      <c r="C211" s="249">
        <v>1.0942360857060201E-2</v>
      </c>
      <c r="D211" s="249">
        <v>2.0216984198716301E-2</v>
      </c>
      <c r="E211" s="249">
        <v>-8.3047570366809195E-2</v>
      </c>
      <c r="F211" s="249">
        <f>VLOOKUP(A211,[3]pfba_fluxes_formate_NO2!$A$2:$B$679,2,FALSE)</f>
        <v>-0.135352440139659</v>
      </c>
      <c r="G211" s="249">
        <v>-0.31757756522549901</v>
      </c>
      <c r="H211" t="s">
        <v>5712</v>
      </c>
      <c r="I211" t="s">
        <v>5711</v>
      </c>
    </row>
    <row r="212" spans="1:9" x14ac:dyDescent="0.2">
      <c r="A212" t="s">
        <v>3153</v>
      </c>
      <c r="B212" s="249">
        <v>-1.06032292125963E-2</v>
      </c>
      <c r="C212" s="249">
        <v>-1.0942360857060201E-2</v>
      </c>
      <c r="D212" s="249">
        <v>-2.0216984198716301E-2</v>
      </c>
      <c r="E212" s="249">
        <v>8.3047570366809195E-2</v>
      </c>
      <c r="F212" s="249">
        <f>VLOOKUP(A212,[3]pfba_fluxes_formate_NO2!$A$2:$B$679,2,FALSE)</f>
        <v>0.135352440139659</v>
      </c>
      <c r="G212" s="249">
        <v>0.31757756522549901</v>
      </c>
      <c r="H212" t="s">
        <v>5710</v>
      </c>
      <c r="I212" t="s">
        <v>5709</v>
      </c>
    </row>
    <row r="213" spans="1:9" x14ac:dyDescent="0.2">
      <c r="A213" t="s">
        <v>3764</v>
      </c>
      <c r="B213" s="249">
        <v>1.06032292125963E-2</v>
      </c>
      <c r="C213" s="249">
        <v>1.0942360857060201E-2</v>
      </c>
      <c r="D213" s="249">
        <v>2.0216984198716301E-2</v>
      </c>
      <c r="E213" s="249">
        <v>-8.3047570366809195E-2</v>
      </c>
      <c r="F213" s="249">
        <f>VLOOKUP(A213,[3]pfba_fluxes_formate_NO2!$A$2:$B$679,2,FALSE)</f>
        <v>-0.135352440139659</v>
      </c>
      <c r="G213" s="249">
        <v>-0.31757756522549901</v>
      </c>
      <c r="H213" t="s">
        <v>5708</v>
      </c>
      <c r="I213" t="s">
        <v>5707</v>
      </c>
    </row>
    <row r="214" spans="1:9" x14ac:dyDescent="0.2">
      <c r="A214" s="254" t="s">
        <v>5706</v>
      </c>
      <c r="B214" s="249"/>
      <c r="C214" s="249"/>
      <c r="D214" s="249"/>
      <c r="E214" s="249"/>
      <c r="F214" s="249"/>
      <c r="G214" s="249"/>
      <c r="H214" s="258"/>
      <c r="I214" s="258"/>
    </row>
    <row r="215" spans="1:9" x14ac:dyDescent="0.2">
      <c r="A215" t="s">
        <v>3660</v>
      </c>
      <c r="B215" s="249">
        <v>3.0757157444737397E-4</v>
      </c>
      <c r="C215" s="249">
        <v>3.1740888454793802E-4</v>
      </c>
      <c r="D215" s="249">
        <v>5.8502331177044805E-4</v>
      </c>
      <c r="E215" s="249">
        <v>6.2750670007645699E-4</v>
      </c>
      <c r="F215" s="249">
        <f>VLOOKUP(A215,[3]pfba_fluxes_formate_NO2!$A$2:$B$679,2,FALSE)</f>
        <v>1.0227218289973799E-3</v>
      </c>
      <c r="G215" s="249">
        <v>3.4037620290950201E-4</v>
      </c>
      <c r="H215" t="s">
        <v>5705</v>
      </c>
      <c r="I215" t="s">
        <v>5704</v>
      </c>
    </row>
    <row r="216" spans="1:9" x14ac:dyDescent="0.2">
      <c r="A216" t="s">
        <v>3621</v>
      </c>
      <c r="B216" s="249">
        <v>-3.0757157444737397E-4</v>
      </c>
      <c r="C216" s="249">
        <v>-3.1740888454793802E-4</v>
      </c>
      <c r="D216" s="249">
        <v>-5.8502331177044805E-4</v>
      </c>
      <c r="E216" s="249">
        <v>-6.2750670007645699E-4</v>
      </c>
      <c r="F216" s="249">
        <f>VLOOKUP(A216,[3]pfba_fluxes_formate_NO2!$A$2:$B$679,2,FALSE)</f>
        <v>-1.0227218289973799E-3</v>
      </c>
      <c r="G216" s="249">
        <v>-3.4037620290950201E-4</v>
      </c>
      <c r="H216" t="s">
        <v>5703</v>
      </c>
      <c r="I216" t="s">
        <v>5702</v>
      </c>
    </row>
    <row r="217" spans="1:9" x14ac:dyDescent="0.2">
      <c r="A217" t="s">
        <v>3192</v>
      </c>
      <c r="B217" s="249">
        <v>3.0757157444737397E-4</v>
      </c>
      <c r="C217" s="249">
        <v>3.1740888454793802E-4</v>
      </c>
      <c r="D217" s="249">
        <v>5.8502331177044805E-4</v>
      </c>
      <c r="E217" s="249">
        <v>6.2750670007645699E-4</v>
      </c>
      <c r="F217" s="249">
        <f>VLOOKUP(A217,[3]pfba_fluxes_formate_NO2!$A$2:$B$679,2,FALSE)</f>
        <v>1.0227218289973799E-3</v>
      </c>
      <c r="G217" s="249">
        <v>3.4037620290950201E-4</v>
      </c>
      <c r="H217" t="s">
        <v>5701</v>
      </c>
      <c r="I217" t="s">
        <v>5700</v>
      </c>
    </row>
    <row r="218" spans="1:9" x14ac:dyDescent="0.2">
      <c r="A218" t="s">
        <v>3195</v>
      </c>
      <c r="B218" s="249">
        <v>3.0757157444737397E-4</v>
      </c>
      <c r="C218" s="249">
        <v>3.1740888454793802E-4</v>
      </c>
      <c r="D218" s="249">
        <v>5.8502331177044805E-4</v>
      </c>
      <c r="E218" s="249">
        <v>6.2750670007645699E-4</v>
      </c>
      <c r="F218" s="249">
        <f>VLOOKUP(A218,[3]pfba_fluxes_formate_NO2!$A$2:$B$679,2,FALSE)</f>
        <v>1.0227218289973799E-3</v>
      </c>
      <c r="G218" s="249">
        <v>3.4037620290950201E-4</v>
      </c>
      <c r="H218" t="s">
        <v>5699</v>
      </c>
      <c r="I218" t="s">
        <v>5698</v>
      </c>
    </row>
    <row r="219" spans="1:9" x14ac:dyDescent="0.2">
      <c r="A219" t="s">
        <v>3357</v>
      </c>
      <c r="B219" s="249">
        <v>3.0757157444737397E-4</v>
      </c>
      <c r="C219" s="249">
        <v>3.1740888454793802E-4</v>
      </c>
      <c r="D219" s="249">
        <v>5.8502331177044805E-4</v>
      </c>
      <c r="E219" s="249">
        <v>6.2750670007645699E-4</v>
      </c>
      <c r="F219" s="249">
        <f>VLOOKUP(A219,[3]pfba_fluxes_formate_NO2!$A$2:$B$679,2,FALSE)</f>
        <v>1.0227218289973799E-3</v>
      </c>
      <c r="G219" s="249">
        <v>3.4037620290950201E-4</v>
      </c>
      <c r="H219" t="s">
        <v>5697</v>
      </c>
      <c r="I219" t="s">
        <v>5696</v>
      </c>
    </row>
    <row r="220" spans="1:9" x14ac:dyDescent="0.2">
      <c r="A220" t="s">
        <v>3743</v>
      </c>
      <c r="B220" s="249">
        <v>3.0757157444737397E-4</v>
      </c>
      <c r="C220" s="249">
        <v>3.1740888454793802E-4</v>
      </c>
      <c r="D220" s="249">
        <v>5.8502331177044805E-4</v>
      </c>
      <c r="E220" s="249">
        <v>6.2750670007645699E-4</v>
      </c>
      <c r="F220" s="249">
        <f>VLOOKUP(A220,[3]pfba_fluxes_formate_NO2!$A$2:$B$679,2,FALSE)</f>
        <v>1.0227218289973799E-3</v>
      </c>
      <c r="G220" s="249">
        <v>3.4037620290950201E-4</v>
      </c>
      <c r="H220" t="s">
        <v>5695</v>
      </c>
      <c r="I220" t="s">
        <v>5694</v>
      </c>
    </row>
    <row r="221" spans="1:9" x14ac:dyDescent="0.2">
      <c r="A221" s="254" t="s">
        <v>5693</v>
      </c>
      <c r="B221" s="249"/>
      <c r="C221" s="249"/>
      <c r="D221" s="249"/>
      <c r="E221" s="249"/>
      <c r="F221" s="249"/>
      <c r="G221" s="249"/>
      <c r="H221" s="258"/>
      <c r="I221" s="258"/>
    </row>
    <row r="222" spans="1:9" x14ac:dyDescent="0.2">
      <c r="A222" t="s">
        <v>4004</v>
      </c>
      <c r="B222" s="249">
        <v>-4.5891056642552502E-3</v>
      </c>
      <c r="C222" s="249">
        <v>-4.7358827374768099E-3</v>
      </c>
      <c r="D222" s="249">
        <v>-8.7288098667469508E-3</v>
      </c>
      <c r="E222" s="249">
        <v>-9.3626810502662802E-3</v>
      </c>
      <c r="F222" s="249">
        <f>VLOOKUP(A222,[3]pfba_fluxes_formate_NO2!$A$2:$B$679,2,FALSE)</f>
        <v>-1.5259467806289201E-2</v>
      </c>
      <c r="G222" s="249">
        <v>-5.0785654154036804E-3</v>
      </c>
      <c r="H222" t="s">
        <v>5692</v>
      </c>
      <c r="I222" t="s">
        <v>5691</v>
      </c>
    </row>
    <row r="223" spans="1:9" x14ac:dyDescent="0.2">
      <c r="A223" t="s">
        <v>3282</v>
      </c>
      <c r="B223" s="249">
        <v>4.5891056642552502E-3</v>
      </c>
      <c r="C223" s="249">
        <v>4.7358827374768099E-3</v>
      </c>
      <c r="D223" s="249">
        <v>8.7288098667469508E-3</v>
      </c>
      <c r="E223" s="249">
        <v>9.3626810502662802E-3</v>
      </c>
      <c r="F223" s="249">
        <f>VLOOKUP(A223,[3]pfba_fluxes_formate_NO2!$A$2:$B$679,2,FALSE)</f>
        <v>1.5259467806289201E-2</v>
      </c>
      <c r="G223" s="249">
        <v>5.0785654154036804E-3</v>
      </c>
      <c r="H223" t="s">
        <v>5690</v>
      </c>
      <c r="I223" t="s">
        <v>5689</v>
      </c>
    </row>
    <row r="224" spans="1:9" x14ac:dyDescent="0.2">
      <c r="A224" t="s">
        <v>3579</v>
      </c>
      <c r="B224" s="249">
        <v>4.5891056642552502E-3</v>
      </c>
      <c r="C224" s="249">
        <v>4.7358827374768099E-3</v>
      </c>
      <c r="D224" s="249">
        <v>8.7288098667469508E-3</v>
      </c>
      <c r="E224" s="249">
        <v>9.3626810502662802E-3</v>
      </c>
      <c r="F224" s="249">
        <f>VLOOKUP(A224,[3]pfba_fluxes_formate_NO2!$A$2:$B$679,2,FALSE)</f>
        <v>1.5259467806289201E-2</v>
      </c>
      <c r="G224" s="249">
        <v>5.0785654154036804E-3</v>
      </c>
      <c r="H224" t="s">
        <v>5688</v>
      </c>
      <c r="I224" t="s">
        <v>5687</v>
      </c>
    </row>
    <row r="225" spans="1:9" x14ac:dyDescent="0.2">
      <c r="A225" t="s">
        <v>3573</v>
      </c>
      <c r="B225" s="249">
        <v>-4.78230576322151E-3</v>
      </c>
      <c r="C225" s="249">
        <v>-4.9352621112619703E-3</v>
      </c>
      <c r="D225" s="249">
        <v>-9.0962903855000294E-3</v>
      </c>
      <c r="E225" s="249">
        <v>-9.7568473732582203E-3</v>
      </c>
      <c r="F225" s="249">
        <f>VLOOKUP(A225,[3]pfba_fluxes_formate_NO2!$A$2:$B$679,2,FALSE)</f>
        <v>-1.59018872461619E-2</v>
      </c>
      <c r="G225" s="249">
        <v>-5.29237163662562E-3</v>
      </c>
      <c r="H225" t="s">
        <v>4739</v>
      </c>
      <c r="I225" t="s">
        <v>4738</v>
      </c>
    </row>
    <row r="226" spans="1:9" s="265" customFormat="1" x14ac:dyDescent="0.2">
      <c r="A226" t="s">
        <v>3042</v>
      </c>
      <c r="B226" s="249">
        <v>0</v>
      </c>
      <c r="C226" s="249">
        <v>0</v>
      </c>
      <c r="D226" s="249">
        <v>0</v>
      </c>
      <c r="E226" s="249">
        <v>0</v>
      </c>
      <c r="F226" s="249">
        <f>VLOOKUP(A226,[3]pfba_fluxes_formate_NO2!$A$2:$B$679,2,FALSE)</f>
        <v>0</v>
      </c>
      <c r="G226" s="249">
        <v>0</v>
      </c>
      <c r="H226" t="s">
        <v>5686</v>
      </c>
      <c r="I226" t="s">
        <v>5685</v>
      </c>
    </row>
    <row r="227" spans="1:9" s="265" customFormat="1" x14ac:dyDescent="0.2">
      <c r="A227" t="s">
        <v>3045</v>
      </c>
      <c r="B227" s="249">
        <v>0</v>
      </c>
      <c r="C227" s="249">
        <v>0</v>
      </c>
      <c r="D227" s="249">
        <v>0</v>
      </c>
      <c r="E227" s="249">
        <v>0</v>
      </c>
      <c r="F227" s="249">
        <f>VLOOKUP(A227,[3]pfba_fluxes_formate_NO2!$A$2:$B$679,2,FALSE)</f>
        <v>0</v>
      </c>
      <c r="G227" s="249">
        <v>0</v>
      </c>
      <c r="H227" t="s">
        <v>5684</v>
      </c>
      <c r="I227" t="s">
        <v>5683</v>
      </c>
    </row>
    <row r="228" spans="1:9" s="265" customFormat="1" x14ac:dyDescent="0.2">
      <c r="A228" t="s">
        <v>3279</v>
      </c>
      <c r="B228" s="249">
        <v>0</v>
      </c>
      <c r="C228" s="249">
        <v>0</v>
      </c>
      <c r="D228" s="249">
        <v>0</v>
      </c>
      <c r="E228" s="249">
        <v>0</v>
      </c>
      <c r="F228" s="249">
        <f>VLOOKUP(A228,[3]pfba_fluxes_formate_NO2!$A$2:$B$679,2,FALSE)</f>
        <v>0</v>
      </c>
      <c r="G228" s="249">
        <v>0</v>
      </c>
      <c r="H228" t="s">
        <v>5682</v>
      </c>
      <c r="I228" t="s">
        <v>5681</v>
      </c>
    </row>
    <row r="229" spans="1:9" s="265" customFormat="1" x14ac:dyDescent="0.2">
      <c r="A229" t="s">
        <v>3348</v>
      </c>
      <c r="B229" s="249">
        <v>-2.9723535385576102E-6</v>
      </c>
      <c r="C229" s="249">
        <v>-3.0674207226441E-6</v>
      </c>
      <c r="D229" s="249">
        <v>-5.6536307492076696E-6</v>
      </c>
      <c r="E229" s="249">
        <v>-6.0641877058824797E-6</v>
      </c>
      <c r="F229" s="249">
        <f>VLOOKUP(A229,[3]pfba_fluxes_formate_NO2!$A$2:$B$679,2,FALSE)</f>
        <v>-9.8835233810156493E-6</v>
      </c>
      <c r="G229" s="249">
        <v>-3.2893755314600902E-6</v>
      </c>
      <c r="H229" t="s">
        <v>5273</v>
      </c>
      <c r="I229" t="s">
        <v>5272</v>
      </c>
    </row>
    <row r="230" spans="1:9" s="265" customFormat="1" x14ac:dyDescent="0.2">
      <c r="A230" t="s">
        <v>3123</v>
      </c>
      <c r="B230" s="249">
        <v>0</v>
      </c>
      <c r="C230" s="249">
        <v>0</v>
      </c>
      <c r="D230" s="249">
        <v>0</v>
      </c>
      <c r="E230" s="249">
        <v>0</v>
      </c>
      <c r="F230" s="249">
        <f>VLOOKUP(A230,[3]pfba_fluxes_formate_NO2!$A$2:$B$679,2,FALSE)</f>
        <v>0</v>
      </c>
      <c r="G230" s="249">
        <v>0</v>
      </c>
      <c r="H230" t="s">
        <v>5680</v>
      </c>
      <c r="I230" t="s">
        <v>5679</v>
      </c>
    </row>
    <row r="231" spans="1:9" s="265" customFormat="1" x14ac:dyDescent="0.2">
      <c r="A231" t="s">
        <v>3069</v>
      </c>
      <c r="B231" s="249">
        <v>1.3338670574841499E-3</v>
      </c>
      <c r="C231" s="249">
        <v>1.37652920498909E-3</v>
      </c>
      <c r="D231" s="249">
        <v>2.53711132061849E-3</v>
      </c>
      <c r="E231" s="249">
        <v>2.72135198802577E-3</v>
      </c>
      <c r="F231" s="249">
        <f>VLOOKUP(A231,[3]pfba_fluxes_formate_NO2!$A$2:$B$679,2,FALSE)</f>
        <v>4.4353089492116596E-3</v>
      </c>
      <c r="G231" s="249">
        <v>1.47613317332161E-3</v>
      </c>
      <c r="H231" t="s">
        <v>5678</v>
      </c>
      <c r="I231" t="s">
        <v>5677</v>
      </c>
    </row>
    <row r="232" spans="1:9" x14ac:dyDescent="0.2">
      <c r="A232" s="254" t="s">
        <v>5676</v>
      </c>
      <c r="B232" s="249"/>
      <c r="C232" s="249"/>
      <c r="D232" s="249"/>
      <c r="E232" s="249"/>
      <c r="F232" s="249"/>
      <c r="G232" s="249"/>
      <c r="H232" s="258"/>
      <c r="I232" s="258"/>
    </row>
    <row r="233" spans="1:9" x14ac:dyDescent="0.2">
      <c r="A233" t="s">
        <v>3447</v>
      </c>
      <c r="B233" s="249">
        <v>1.3032454798155601E-3</v>
      </c>
      <c r="C233" s="249">
        <v>1.3449282326679301E-3</v>
      </c>
      <c r="D233" s="249">
        <v>2.4788668719515198E-3</v>
      </c>
      <c r="E233" s="249">
        <v>2.6588779275132498E-3</v>
      </c>
      <c r="F233" s="249">
        <f>VLOOKUP(A233,[3]pfba_fluxes_formate_NO2!$A$2:$B$679,2,FALSE)</f>
        <v>4.3334875894963498E-3</v>
      </c>
      <c r="G233" s="249">
        <v>1.4422455933244601E-3</v>
      </c>
      <c r="H233" t="s">
        <v>5675</v>
      </c>
      <c r="I233" t="s">
        <v>5674</v>
      </c>
    </row>
    <row r="234" spans="1:9" x14ac:dyDescent="0.2">
      <c r="A234" t="s">
        <v>3342</v>
      </c>
      <c r="B234" s="249">
        <v>-1.3032454798155601E-3</v>
      </c>
      <c r="C234" s="249">
        <v>-1.3449282326679301E-3</v>
      </c>
      <c r="D234" s="249">
        <v>-2.4788668719515198E-3</v>
      </c>
      <c r="E234" s="249">
        <v>-2.6588779275132498E-3</v>
      </c>
      <c r="F234" s="249">
        <f>VLOOKUP(A234,[3]pfba_fluxes_formate_NO2!$A$2:$B$679,2,FALSE)</f>
        <v>-4.3334875894963498E-3</v>
      </c>
      <c r="G234" s="249">
        <v>-1.4422455933244601E-3</v>
      </c>
      <c r="H234" t="s">
        <v>5673</v>
      </c>
      <c r="I234" t="s">
        <v>5672</v>
      </c>
    </row>
    <row r="235" spans="1:9" x14ac:dyDescent="0.2">
      <c r="A235" t="s">
        <v>3546</v>
      </c>
      <c r="B235" s="249">
        <v>1.3032454798155601E-3</v>
      </c>
      <c r="C235" s="249">
        <v>1.3449282326679301E-3</v>
      </c>
      <c r="D235" s="249">
        <v>2.4788668719515198E-3</v>
      </c>
      <c r="E235" s="249">
        <v>2.6588779275132498E-3</v>
      </c>
      <c r="F235" s="249">
        <f>VLOOKUP(A235,[3]pfba_fluxes_formate_NO2!$A$2:$B$679,2,FALSE)</f>
        <v>4.3334875894963498E-3</v>
      </c>
      <c r="G235" s="249">
        <v>1.4422455933244601E-3</v>
      </c>
      <c r="H235" t="s">
        <v>5671</v>
      </c>
      <c r="I235" t="s">
        <v>5670</v>
      </c>
    </row>
    <row r="236" spans="1:9" x14ac:dyDescent="0.2">
      <c r="A236" t="s">
        <v>3678</v>
      </c>
      <c r="B236" s="249">
        <v>1.3090058548902799E-3</v>
      </c>
      <c r="C236" s="249">
        <v>1.3508728464715E-3</v>
      </c>
      <c r="D236" s="249">
        <v>2.4898235206903098E-3</v>
      </c>
      <c r="E236" s="249">
        <v>2.6706302292688298E-3</v>
      </c>
      <c r="F236" s="249">
        <f>VLOOKUP(A236,[3]pfba_fluxes_formate_NO2!$A$2:$B$679,2,FALSE)</f>
        <v>4.3526417045757996E-3</v>
      </c>
      <c r="G236" s="249">
        <v>1.44862035210636E-3</v>
      </c>
      <c r="H236" t="s">
        <v>5176</v>
      </c>
      <c r="I236" t="s">
        <v>5175</v>
      </c>
    </row>
    <row r="237" spans="1:9" x14ac:dyDescent="0.2">
      <c r="A237" s="254" t="s">
        <v>5669</v>
      </c>
      <c r="B237" s="249"/>
      <c r="C237" s="249"/>
      <c r="D237" s="249"/>
      <c r="E237" s="249"/>
      <c r="F237" s="249"/>
      <c r="G237" s="249"/>
      <c r="H237" s="258"/>
      <c r="I237" s="258"/>
    </row>
    <row r="238" spans="1:9" x14ac:dyDescent="0.2">
      <c r="A238" t="s">
        <v>3465</v>
      </c>
      <c r="B238" s="249">
        <v>1.7885141899613201E-3</v>
      </c>
      <c r="C238" s="249">
        <v>1.8457176839367299E-3</v>
      </c>
      <c r="D238" s="249">
        <v>3.40188294851234E-3</v>
      </c>
      <c r="E238" s="249">
        <v>3.64892184656218E-3</v>
      </c>
      <c r="F238" s="249">
        <f>VLOOKUP(A238,[3]pfba_fluxes_formate_NO2!$A$2:$B$679,2,FALSE)</f>
        <v>5.9470791695608897E-3</v>
      </c>
      <c r="G238" s="249">
        <v>1.9792715562957901E-3</v>
      </c>
      <c r="H238" t="s">
        <v>5668</v>
      </c>
      <c r="I238" t="s">
        <v>5667</v>
      </c>
    </row>
    <row r="239" spans="1:9" x14ac:dyDescent="0.2">
      <c r="A239" t="s">
        <v>3456</v>
      </c>
      <c r="B239" s="249">
        <v>2.82765149989371E-4</v>
      </c>
      <c r="C239" s="249">
        <v>2.9180905617958401E-4</v>
      </c>
      <c r="D239" s="249">
        <v>5.3783970380641996E-4</v>
      </c>
      <c r="E239" s="249">
        <v>5.7689669952518596E-4</v>
      </c>
      <c r="F239" s="249">
        <f>VLOOKUP(A239,[3]pfba_fluxes_formate_NO2!$A$2:$B$679,2,FALSE)</f>
        <v>9.4023672991709205E-4</v>
      </c>
      <c r="G239" s="249">
        <v>3.1292400229588198E-4</v>
      </c>
      <c r="H239" t="s">
        <v>5666</v>
      </c>
      <c r="I239" t="s">
        <v>5665</v>
      </c>
    </row>
    <row r="240" spans="1:9" x14ac:dyDescent="0.2">
      <c r="A240" t="s">
        <v>3734</v>
      </c>
      <c r="B240" s="249">
        <v>-2.82765149989371E-4</v>
      </c>
      <c r="C240" s="249">
        <v>-2.9180905617958401E-4</v>
      </c>
      <c r="D240" s="249">
        <v>-5.3783970380641996E-4</v>
      </c>
      <c r="E240" s="249">
        <v>-5.7689669952518596E-4</v>
      </c>
      <c r="F240" s="249">
        <f>VLOOKUP(A240,[3]pfba_fluxes_formate_NO2!$A$2:$B$679,2,FALSE)</f>
        <v>-9.4023672991709205E-4</v>
      </c>
      <c r="G240" s="249">
        <v>-3.1292400229588198E-4</v>
      </c>
      <c r="H240" t="s">
        <v>4750</v>
      </c>
      <c r="I240" t="s">
        <v>4749</v>
      </c>
    </row>
    <row r="241" spans="1:9" x14ac:dyDescent="0.2">
      <c r="A241" s="262" t="s">
        <v>5664</v>
      </c>
      <c r="B241" s="249"/>
      <c r="C241" s="249"/>
      <c r="D241" s="249"/>
      <c r="E241" s="249"/>
      <c r="F241" s="249"/>
      <c r="G241" s="249"/>
      <c r="H241" s="250"/>
      <c r="I241" s="250"/>
    </row>
    <row r="242" spans="1:9" x14ac:dyDescent="0.2">
      <c r="A242" s="254" t="s">
        <v>5663</v>
      </c>
      <c r="B242" s="249"/>
      <c r="C242" s="249"/>
      <c r="D242" s="249"/>
      <c r="E242" s="249"/>
      <c r="F242" s="249"/>
      <c r="G242" s="249"/>
      <c r="H242" s="258"/>
      <c r="I242" s="258"/>
    </row>
    <row r="243" spans="1:9" x14ac:dyDescent="0.2">
      <c r="A243" t="s">
        <v>3770</v>
      </c>
      <c r="B243" s="249">
        <v>2.6196077122151301E-3</v>
      </c>
      <c r="C243" s="249">
        <v>2.7033927416125702E-3</v>
      </c>
      <c r="D243" s="249">
        <v>4.9826827530894801E-3</v>
      </c>
      <c r="E243" s="249">
        <v>5.3445166184179303E-3</v>
      </c>
      <c r="F243" s="249">
        <f>VLOOKUP(A243,[3]pfba_fluxes_formate_NO2!$A$2:$B$679,2,FALSE)</f>
        <v>8.7105903577273693E-3</v>
      </c>
      <c r="G243" s="249">
        <v>2.89900693130795E-3</v>
      </c>
      <c r="H243" t="s">
        <v>5662</v>
      </c>
      <c r="I243" t="s">
        <v>5661</v>
      </c>
    </row>
    <row r="244" spans="1:9" x14ac:dyDescent="0.2">
      <c r="A244" t="s">
        <v>3528</v>
      </c>
      <c r="B244" s="249">
        <v>3.07407894074085E-4</v>
      </c>
      <c r="C244" s="249">
        <v>3.1723996905306102E-4</v>
      </c>
      <c r="D244" s="249">
        <v>5.8471197989842804E-4</v>
      </c>
      <c r="E244" s="249">
        <v>6.2717275981850602E-4</v>
      </c>
      <c r="F244" s="249">
        <f>VLOOKUP(A244,[3]pfba_fluxes_formate_NO2!$A$2:$B$679,2,FALSE)</f>
        <v>1.02217756709333E-3</v>
      </c>
      <c r="G244" s="249">
        <v>3.4019506489617698E-4</v>
      </c>
      <c r="H244" t="s">
        <v>5660</v>
      </c>
      <c r="I244" t="s">
        <v>5659</v>
      </c>
    </row>
    <row r="245" spans="1:9" x14ac:dyDescent="0.2">
      <c r="A245" t="s">
        <v>3420</v>
      </c>
      <c r="B245" s="249">
        <v>-3.07407894074085E-4</v>
      </c>
      <c r="C245" s="249">
        <v>-3.1723996905306102E-4</v>
      </c>
      <c r="D245" s="249">
        <v>-5.8471197989842804E-4</v>
      </c>
      <c r="E245" s="249">
        <v>-6.2717275981850602E-4</v>
      </c>
      <c r="F245" s="249">
        <f>VLOOKUP(A245,[3]pfba_fluxes_formate_NO2!$A$2:$B$679,2,FALSE)</f>
        <v>-1.02217756709333E-3</v>
      </c>
      <c r="G245" s="249">
        <v>-3.4019506489617698E-4</v>
      </c>
      <c r="H245" t="s">
        <v>5658</v>
      </c>
      <c r="I245" t="s">
        <v>5657</v>
      </c>
    </row>
    <row r="246" spans="1:9" x14ac:dyDescent="0.2">
      <c r="A246" t="s">
        <v>2483</v>
      </c>
      <c r="B246" s="249">
        <v>3.07407894074085E-4</v>
      </c>
      <c r="C246" s="249">
        <v>3.1723996905306102E-4</v>
      </c>
      <c r="D246" s="249">
        <v>5.8471197989842804E-4</v>
      </c>
      <c r="E246" s="249">
        <v>6.2717275981850602E-4</v>
      </c>
      <c r="F246" s="249">
        <f>VLOOKUP(A246,[3]pfba_fluxes_formate_NO2!$A$2:$B$679,2,FALSE)</f>
        <v>1.02217756709333E-3</v>
      </c>
      <c r="G246" s="249">
        <v>3.4019506489617698E-4</v>
      </c>
      <c r="H246" t="s">
        <v>5656</v>
      </c>
      <c r="I246" t="s">
        <v>5655</v>
      </c>
    </row>
    <row r="247" spans="1:9" x14ac:dyDescent="0.2">
      <c r="A247" t="s">
        <v>3432</v>
      </c>
      <c r="B247" s="249">
        <v>-3.07407894074085E-4</v>
      </c>
      <c r="C247" s="249">
        <v>-3.1723996905306102E-4</v>
      </c>
      <c r="D247" s="249">
        <v>-5.8471197989842804E-4</v>
      </c>
      <c r="E247" s="249">
        <v>-6.2717275981850602E-4</v>
      </c>
      <c r="F247" s="249">
        <f>VLOOKUP(A247,[3]pfba_fluxes_formate_NO2!$A$2:$B$679,2,FALSE)</f>
        <v>-1.02217756709333E-3</v>
      </c>
      <c r="G247" s="249">
        <v>-3.4019506489617698E-4</v>
      </c>
      <c r="H247" t="s">
        <v>5654</v>
      </c>
      <c r="I247" t="s">
        <v>5653</v>
      </c>
    </row>
    <row r="248" spans="1:9" x14ac:dyDescent="0.2">
      <c r="A248" t="s">
        <v>3663</v>
      </c>
      <c r="B248" s="249">
        <v>3.07407894074085E-4</v>
      </c>
      <c r="C248" s="249">
        <v>3.1723996905306102E-4</v>
      </c>
      <c r="D248" s="249">
        <v>5.8471197989842804E-4</v>
      </c>
      <c r="E248" s="249">
        <v>6.2717275981850602E-4</v>
      </c>
      <c r="F248" s="249">
        <f>VLOOKUP(A248,[3]pfba_fluxes_formate_NO2!$A$2:$B$679,2,FALSE)</f>
        <v>1.02217756709333E-3</v>
      </c>
      <c r="G248" s="249">
        <v>3.4019506489617698E-4</v>
      </c>
      <c r="H248" t="s">
        <v>5652</v>
      </c>
      <c r="I248" t="s">
        <v>5651</v>
      </c>
    </row>
    <row r="249" spans="1:9" x14ac:dyDescent="0.2">
      <c r="A249" s="254" t="s">
        <v>5650</v>
      </c>
      <c r="B249" s="249"/>
      <c r="C249" s="249"/>
      <c r="D249" s="249"/>
      <c r="E249" s="249"/>
      <c r="F249" s="249"/>
      <c r="G249" s="249"/>
      <c r="H249" s="258"/>
      <c r="I249" s="258"/>
    </row>
    <row r="250" spans="1:9" x14ac:dyDescent="0.2">
      <c r="A250" t="s">
        <v>3950</v>
      </c>
      <c r="B250" s="249">
        <v>4.4554721747260402E-4</v>
      </c>
      <c r="C250" s="249">
        <v>4.59797514011211E-4</v>
      </c>
      <c r="D250" s="249">
        <v>8.4746293341399204E-4</v>
      </c>
      <c r="E250" s="249">
        <v>9.0900423638569795E-4</v>
      </c>
      <c r="F250" s="249">
        <f>VLOOKUP(A250,[3]pfba_fluxes_formate_NO2!$A$2:$B$679,2,FALSE)</f>
        <v>1.4815116318112199E-3</v>
      </c>
      <c r="G250" s="249">
        <v>4.9306789930994598E-4</v>
      </c>
      <c r="H250" t="s">
        <v>5649</v>
      </c>
      <c r="I250" t="s">
        <v>5648</v>
      </c>
    </row>
    <row r="251" spans="1:9" x14ac:dyDescent="0.2">
      <c r="A251" t="s">
        <v>3953</v>
      </c>
      <c r="B251" s="249">
        <v>7.5069454286237299E-4</v>
      </c>
      <c r="C251" s="249">
        <v>7.7470461278579495E-4</v>
      </c>
      <c r="D251" s="249">
        <v>1.42787514867858E-3</v>
      </c>
      <c r="E251" s="249">
        <v>1.5315649900461499E-3</v>
      </c>
      <c r="F251" s="249">
        <f>VLOOKUP(A251,[3]pfba_fluxes_formate_NO2!$A$2:$B$679,2,FALSE)</f>
        <v>2.4961724674135198E-3</v>
      </c>
      <c r="G251" s="249">
        <v>8.3076129028984399E-4</v>
      </c>
      <c r="H251" t="s">
        <v>5579</v>
      </c>
      <c r="I251" t="s">
        <v>5647</v>
      </c>
    </row>
    <row r="252" spans="1:9" x14ac:dyDescent="0.2">
      <c r="A252" t="s">
        <v>3773</v>
      </c>
      <c r="B252" s="249">
        <v>1.57186112058393E-4</v>
      </c>
      <c r="C252" s="249">
        <v>1.62213522444411E-4</v>
      </c>
      <c r="D252" s="249">
        <v>2.9897931889819902E-4</v>
      </c>
      <c r="E252" s="249">
        <v>3.2069068363301499E-4</v>
      </c>
      <c r="F252" s="249">
        <f>VLOOKUP(A252,[3]pfba_fluxes_formate_NO2!$A$2:$B$679,2,FALSE)</f>
        <v>5.2266750692481396E-4</v>
      </c>
      <c r="G252" s="249">
        <v>1.7395109437103699E-4</v>
      </c>
      <c r="H252" t="s">
        <v>5646</v>
      </c>
      <c r="I252" t="s">
        <v>5645</v>
      </c>
    </row>
    <row r="253" spans="1:9" s="253" customFormat="1" x14ac:dyDescent="0.2">
      <c r="A253" s="254" t="s">
        <v>5644</v>
      </c>
      <c r="B253" s="249"/>
      <c r="C253" s="249"/>
      <c r="D253" s="249"/>
      <c r="E253" s="249"/>
      <c r="F253" s="249"/>
      <c r="G253" s="249"/>
      <c r="H253" s="254"/>
      <c r="I253" s="254"/>
    </row>
    <row r="254" spans="1:9" x14ac:dyDescent="0.2">
      <c r="A254" t="s">
        <v>3797</v>
      </c>
      <c r="B254" s="249">
        <v>1.70127696327933E-3</v>
      </c>
      <c r="C254" s="249">
        <v>1.75569027856959E-3</v>
      </c>
      <c r="D254" s="249">
        <v>3.2359514532014802E-3</v>
      </c>
      <c r="E254" s="249">
        <v>3.4709406909973601E-3</v>
      </c>
      <c r="F254" s="249">
        <f>VLOOKUP(A254,[3]pfba_fluxes_formate_NO2!$A$2:$B$679,2,FALSE)</f>
        <v>5.65700224620034E-3</v>
      </c>
      <c r="G254" s="249">
        <v>1.8827298780743199E-3</v>
      </c>
      <c r="H254" t="s">
        <v>5643</v>
      </c>
      <c r="I254" t="s">
        <v>5642</v>
      </c>
    </row>
    <row r="255" spans="1:9" x14ac:dyDescent="0.2">
      <c r="A255" t="s">
        <v>3776</v>
      </c>
      <c r="B255" s="249">
        <v>1.64088656308461E-3</v>
      </c>
      <c r="C255" s="249">
        <v>1.69336836342626E-3</v>
      </c>
      <c r="D255" s="249">
        <v>3.1210845576356699E-3</v>
      </c>
      <c r="E255" s="249">
        <v>3.3477323587235699E-3</v>
      </c>
      <c r="F255" s="249">
        <f>VLOOKUP(A255,[3]pfba_fluxes_formate_NO2!$A$2:$B$679,2,FALSE)</f>
        <v>5.4561950661089998E-3</v>
      </c>
      <c r="G255" s="249">
        <v>1.81589842543635E-3</v>
      </c>
      <c r="H255" t="s">
        <v>5579</v>
      </c>
      <c r="I255" t="s">
        <v>5641</v>
      </c>
    </row>
    <row r="256" spans="1:9" s="253" customFormat="1" x14ac:dyDescent="0.2">
      <c r="A256" s="254" t="s">
        <v>5640</v>
      </c>
      <c r="B256" s="249"/>
      <c r="C256" s="249"/>
      <c r="D256" s="249"/>
      <c r="E256" s="249"/>
      <c r="F256" s="249"/>
      <c r="G256" s="249"/>
      <c r="H256" s="254"/>
      <c r="I256" s="254"/>
    </row>
    <row r="257" spans="1:9" s="263" customFormat="1" x14ac:dyDescent="0.2">
      <c r="A257" s="264" t="s">
        <v>6</v>
      </c>
      <c r="B257" s="249"/>
      <c r="C257" s="249"/>
      <c r="D257" s="249"/>
      <c r="E257" s="249"/>
      <c r="F257" s="249"/>
      <c r="G257" s="249"/>
      <c r="H257" s="264"/>
      <c r="I257" s="264"/>
    </row>
    <row r="258" spans="1:9" x14ac:dyDescent="0.2">
      <c r="A258" t="s">
        <v>3779</v>
      </c>
      <c r="B258" s="249">
        <v>0</v>
      </c>
      <c r="C258" s="249">
        <v>0</v>
      </c>
      <c r="D258" s="249">
        <v>0</v>
      </c>
      <c r="E258" s="249">
        <v>0</v>
      </c>
      <c r="F258" s="249">
        <f>VLOOKUP(A258,[3]pfba_fluxes_formate_NO2!$A$2:$B$679,2,FALSE)</f>
        <v>0</v>
      </c>
      <c r="G258" s="249">
        <v>0</v>
      </c>
      <c r="H258" t="s">
        <v>5639</v>
      </c>
      <c r="I258" t="s">
        <v>5638</v>
      </c>
    </row>
    <row r="259" spans="1:9" x14ac:dyDescent="0.2">
      <c r="A259" t="s">
        <v>2634</v>
      </c>
      <c r="B259" s="249">
        <v>-6.0390400194722199E-5</v>
      </c>
      <c r="C259" s="249">
        <v>-6.2321915143332305E-5</v>
      </c>
      <c r="D259" s="249">
        <v>-1.14866895565812E-4</v>
      </c>
      <c r="E259" s="249">
        <v>-1.2320833227379599E-4</v>
      </c>
      <c r="F259" s="249">
        <f>VLOOKUP(A259,[3]pfba_fluxes_formate_NO2!$A$2:$B$679,2,FALSE)</f>
        <v>-2.00807180091338E-4</v>
      </c>
      <c r="G259" s="249">
        <v>-6.6831452637967605E-5</v>
      </c>
      <c r="H259" t="s">
        <v>5637</v>
      </c>
      <c r="I259" t="s">
        <v>5636</v>
      </c>
    </row>
    <row r="260" spans="1:9" x14ac:dyDescent="0.2">
      <c r="A260" t="s">
        <v>3366</v>
      </c>
      <c r="B260" s="249">
        <v>6.0390400194722199E-5</v>
      </c>
      <c r="C260" s="249">
        <v>6.2321915143332305E-5</v>
      </c>
      <c r="D260" s="249">
        <v>1.14866895565812E-4</v>
      </c>
      <c r="E260" s="249">
        <v>1.2320833227379599E-4</v>
      </c>
      <c r="F260" s="249">
        <f>VLOOKUP(A260,[3]pfba_fluxes_formate_NO2!$A$2:$B$679,2,FALSE)</f>
        <v>2.00807180091338E-4</v>
      </c>
      <c r="G260" s="249">
        <v>6.6831452637967605E-5</v>
      </c>
      <c r="H260" t="s">
        <v>5579</v>
      </c>
      <c r="I260" t="s">
        <v>5635</v>
      </c>
    </row>
    <row r="261" spans="1:9" s="263" customFormat="1" x14ac:dyDescent="0.2">
      <c r="A261" s="264" t="s">
        <v>5634</v>
      </c>
      <c r="B261" s="249"/>
      <c r="C261" s="249"/>
      <c r="D261" s="249"/>
      <c r="E261" s="249"/>
      <c r="F261" s="249"/>
      <c r="G261" s="249"/>
      <c r="H261" s="264"/>
      <c r="I261" s="264"/>
    </row>
    <row r="262" spans="1:9" x14ac:dyDescent="0.2">
      <c r="A262" t="s">
        <v>2637</v>
      </c>
      <c r="B262" s="249">
        <v>-4.5743870797759698E-5</v>
      </c>
      <c r="C262" s="249">
        <v>-4.72069339662148E-5</v>
      </c>
      <c r="D262" s="249">
        <v>-8.7008140577970696E-5</v>
      </c>
      <c r="E262" s="249">
        <v>-9.3326522337445101E-5</v>
      </c>
      <c r="F262" s="249">
        <f>VLOOKUP(A262,[3]pfba_fluxes_formate_NO2!$A$2:$B$679,2,FALSE)</f>
        <v>-1.5210526295143499E-4</v>
      </c>
      <c r="G262" s="249">
        <v>-5.06227699243656E-5</v>
      </c>
      <c r="H262" t="s">
        <v>5633</v>
      </c>
      <c r="I262" t="s">
        <v>5632</v>
      </c>
    </row>
    <row r="263" spans="1:9" x14ac:dyDescent="0.2">
      <c r="A263" t="s">
        <v>3360</v>
      </c>
      <c r="B263" s="249">
        <v>4.5743870797759698E-5</v>
      </c>
      <c r="C263" s="249">
        <v>4.72069339662148E-5</v>
      </c>
      <c r="D263" s="249">
        <v>8.7008140577970696E-5</v>
      </c>
      <c r="E263" s="249">
        <v>9.3326522337445101E-5</v>
      </c>
      <c r="F263" s="249">
        <f>VLOOKUP(A263,[3]pfba_fluxes_formate_NO2!$A$2:$B$679,2,FALSE)</f>
        <v>1.5210526295143499E-4</v>
      </c>
      <c r="G263" s="249">
        <v>5.06227699243656E-5</v>
      </c>
      <c r="H263" t="s">
        <v>5579</v>
      </c>
      <c r="I263" t="s">
        <v>5631</v>
      </c>
    </row>
    <row r="264" spans="1:9" x14ac:dyDescent="0.2">
      <c r="A264" t="s">
        <v>3399</v>
      </c>
      <c r="B264" s="249">
        <v>4.5743870797759698E-5</v>
      </c>
      <c r="C264" s="249">
        <v>4.72069339662148E-5</v>
      </c>
      <c r="D264" s="249">
        <v>8.7008140577970696E-5</v>
      </c>
      <c r="E264" s="249">
        <v>9.3326522337445101E-5</v>
      </c>
      <c r="F264" s="249">
        <f>VLOOKUP(A264,[3]pfba_fluxes_formate_NO2!$A$2:$B$679,2,FALSE)</f>
        <v>1.5210526295143499E-4</v>
      </c>
      <c r="G264" s="249">
        <v>5.06227699243656E-5</v>
      </c>
      <c r="H264" t="s">
        <v>5630</v>
      </c>
      <c r="I264" t="s">
        <v>5629</v>
      </c>
    </row>
    <row r="265" spans="1:9" x14ac:dyDescent="0.2">
      <c r="A265" t="s">
        <v>3396</v>
      </c>
      <c r="B265" s="249">
        <v>4.5743870797759698E-5</v>
      </c>
      <c r="C265" s="249">
        <v>4.72069339662148E-5</v>
      </c>
      <c r="D265" s="249">
        <v>8.7008140577970696E-5</v>
      </c>
      <c r="E265" s="249">
        <v>9.3326522337445101E-5</v>
      </c>
      <c r="F265" s="249">
        <f>VLOOKUP(A265,[3]pfba_fluxes_formate_NO2!$A$2:$B$679,2,FALSE)</f>
        <v>1.5210526295143499E-4</v>
      </c>
      <c r="G265" s="249">
        <v>5.06227699243656E-5</v>
      </c>
      <c r="H265" t="s">
        <v>5628</v>
      </c>
      <c r="I265" t="s">
        <v>5627</v>
      </c>
    </row>
    <row r="266" spans="1:9" x14ac:dyDescent="0.2">
      <c r="A266" t="s">
        <v>3402</v>
      </c>
      <c r="B266" s="249">
        <v>4.5743870797759698E-5</v>
      </c>
      <c r="C266" s="249">
        <v>4.72069339662148E-5</v>
      </c>
      <c r="D266" s="249">
        <v>8.7008140577970696E-5</v>
      </c>
      <c r="E266" s="249">
        <v>9.3326522337445101E-5</v>
      </c>
      <c r="F266" s="249">
        <f>VLOOKUP(A266,[3]pfba_fluxes_formate_NO2!$A$2:$B$679,2,FALSE)</f>
        <v>1.5210526295143499E-4</v>
      </c>
      <c r="G266" s="249">
        <v>5.06227699243656E-5</v>
      </c>
      <c r="H266" t="s">
        <v>5626</v>
      </c>
      <c r="I266" t="s">
        <v>5625</v>
      </c>
    </row>
    <row r="267" spans="1:9" x14ac:dyDescent="0.2">
      <c r="A267" t="s">
        <v>3405</v>
      </c>
      <c r="B267" s="249">
        <v>9.8931838995012196E-5</v>
      </c>
      <c r="C267" s="249">
        <v>1.0209605591187601E-4</v>
      </c>
      <c r="D267" s="249">
        <v>1.88175491159719E-4</v>
      </c>
      <c r="E267" s="249">
        <v>2.0184047219512299E-4</v>
      </c>
      <c r="F267" s="249">
        <f>VLOOKUP(A267,[3]pfba_fluxes_formate_NO2!$A$2:$B$679,2,FALSE)</f>
        <v>3.2896327141039398E-4</v>
      </c>
      <c r="G267" s="249">
        <v>1.09483601546989E-4</v>
      </c>
      <c r="H267" t="s">
        <v>5579</v>
      </c>
      <c r="I267" t="s">
        <v>5624</v>
      </c>
    </row>
    <row r="268" spans="1:9" s="253" customFormat="1" x14ac:dyDescent="0.2">
      <c r="A268" s="254" t="s">
        <v>5623</v>
      </c>
      <c r="B268" s="249"/>
      <c r="C268" s="249"/>
      <c r="D268" s="249"/>
      <c r="E268" s="249"/>
      <c r="F268" s="249"/>
      <c r="G268" s="249"/>
      <c r="H268" s="254"/>
      <c r="I268" s="254"/>
    </row>
    <row r="269" spans="1:9" x14ac:dyDescent="0.2">
      <c r="A269" t="s">
        <v>3624</v>
      </c>
      <c r="B269" s="249">
        <v>-4.1393140105081298E-4</v>
      </c>
      <c r="C269" s="249">
        <v>-4.2717050339793401E-4</v>
      </c>
      <c r="D269" s="249">
        <v>-7.87327370950107E-4</v>
      </c>
      <c r="E269" s="249">
        <v>-8.4450173263748301E-4</v>
      </c>
      <c r="F269" s="249">
        <f>VLOOKUP(A269,[3]pfba_fluxes_formate_NO2!$A$2:$B$679,2,FALSE)</f>
        <v>-1.3763842784359501E-3</v>
      </c>
      <c r="G269" s="249">
        <v>-4.5808003814519298E-4</v>
      </c>
      <c r="H269" t="s">
        <v>5622</v>
      </c>
      <c r="I269" t="s">
        <v>5621</v>
      </c>
    </row>
    <row r="270" spans="1:9" x14ac:dyDescent="0.2">
      <c r="A270" t="s">
        <v>3159</v>
      </c>
      <c r="B270" s="249">
        <v>4.1393140105081298E-4</v>
      </c>
      <c r="C270" s="249">
        <v>4.2717050339793401E-4</v>
      </c>
      <c r="D270" s="249">
        <v>7.87327370950107E-4</v>
      </c>
      <c r="E270" s="249">
        <v>8.4450173263748301E-4</v>
      </c>
      <c r="F270" s="249">
        <f>VLOOKUP(A270,[3]pfba_fluxes_formate_NO2!$A$2:$B$679,2,FALSE)</f>
        <v>1.3763842784359501E-3</v>
      </c>
      <c r="G270" s="249">
        <v>4.5808003814519298E-4</v>
      </c>
      <c r="H270" t="s">
        <v>5620</v>
      </c>
      <c r="I270" t="s">
        <v>5619</v>
      </c>
    </row>
    <row r="271" spans="1:9" x14ac:dyDescent="0.2">
      <c r="A271" t="s">
        <v>3132</v>
      </c>
      <c r="B271" s="249">
        <v>4.1393140105081298E-4</v>
      </c>
      <c r="C271" s="249">
        <v>4.2717050339793401E-4</v>
      </c>
      <c r="D271" s="249">
        <v>7.87327370950107E-4</v>
      </c>
      <c r="E271" s="249">
        <v>8.4450173263748301E-4</v>
      </c>
      <c r="F271" s="249">
        <f>VLOOKUP(A271,[3]pfba_fluxes_formate_NO2!$A$2:$B$679,2,FALSE)</f>
        <v>1.3763842784359501E-3</v>
      </c>
      <c r="G271" s="249">
        <v>4.5808003814519298E-4</v>
      </c>
      <c r="H271" t="s">
        <v>5179</v>
      </c>
      <c r="I271" t="s">
        <v>5178</v>
      </c>
    </row>
    <row r="272" spans="1:9" x14ac:dyDescent="0.2">
      <c r="A272" t="s">
        <v>3117</v>
      </c>
      <c r="B272" s="249">
        <v>4.1393140105081298E-4</v>
      </c>
      <c r="C272" s="249">
        <v>4.2717050339793401E-4</v>
      </c>
      <c r="D272" s="249">
        <v>7.87327370950107E-4</v>
      </c>
      <c r="E272" s="249">
        <v>8.4450173263748301E-4</v>
      </c>
      <c r="F272" s="249">
        <f>VLOOKUP(A272,[3]pfba_fluxes_formate_NO2!$A$2:$B$679,2,FALSE)</f>
        <v>1.3763842784359501E-3</v>
      </c>
      <c r="G272" s="249">
        <v>4.5808003814519298E-4</v>
      </c>
      <c r="H272" t="s">
        <v>5618</v>
      </c>
      <c r="I272" t="s">
        <v>5617</v>
      </c>
    </row>
    <row r="273" spans="1:9" x14ac:dyDescent="0.2">
      <c r="A273" t="s">
        <v>3147</v>
      </c>
      <c r="B273" s="249">
        <v>4.1393140105081298E-4</v>
      </c>
      <c r="C273" s="249">
        <v>4.2717050339793401E-4</v>
      </c>
      <c r="D273" s="249">
        <v>7.87327370950107E-4</v>
      </c>
      <c r="E273" s="249">
        <v>8.4450173263748301E-4</v>
      </c>
      <c r="F273" s="249">
        <f>VLOOKUP(A273,[3]pfba_fluxes_formate_NO2!$A$2:$B$679,2,FALSE)</f>
        <v>1.3763842784359501E-3</v>
      </c>
      <c r="G273" s="249">
        <v>4.5808003814519298E-4</v>
      </c>
      <c r="H273" t="s">
        <v>5616</v>
      </c>
      <c r="I273" t="s">
        <v>5615</v>
      </c>
    </row>
    <row r="274" spans="1:9" s="253" customFormat="1" x14ac:dyDescent="0.2">
      <c r="A274" s="254" t="s">
        <v>5614</v>
      </c>
      <c r="B274" s="249"/>
      <c r="C274" s="249"/>
      <c r="D274" s="249"/>
      <c r="E274" s="249"/>
      <c r="F274" s="249"/>
      <c r="G274" s="249"/>
      <c r="H274" s="254"/>
      <c r="I274" s="254"/>
    </row>
    <row r="275" spans="1:9" x14ac:dyDescent="0.2">
      <c r="A275" t="s">
        <v>2853</v>
      </c>
      <c r="B275" s="249">
        <v>4.1277932603586801E-4</v>
      </c>
      <c r="C275" s="249">
        <v>4.25981580637219E-4</v>
      </c>
      <c r="D275" s="249">
        <v>7.8513604120234901E-4</v>
      </c>
      <c r="E275" s="249">
        <v>8.4215127228636801E-4</v>
      </c>
      <c r="F275" s="249">
        <f>VLOOKUP(A275,[3]pfba_fluxes_formate_NO2!$A$2:$B$679,2,FALSE)</f>
        <v>1.3725534554200601E-3</v>
      </c>
      <c r="G275" s="249">
        <v>4.5680508638881398E-4</v>
      </c>
      <c r="H275" t="s">
        <v>5613</v>
      </c>
      <c r="I275" t="s">
        <v>5612</v>
      </c>
    </row>
    <row r="276" spans="1:9" x14ac:dyDescent="0.2">
      <c r="A276" t="s">
        <v>2850</v>
      </c>
      <c r="B276" s="249">
        <v>4.1277932603586801E-4</v>
      </c>
      <c r="C276" s="249">
        <v>4.25981580637219E-4</v>
      </c>
      <c r="D276" s="249">
        <v>7.8513604120234901E-4</v>
      </c>
      <c r="E276" s="249">
        <v>8.4215127228636801E-4</v>
      </c>
      <c r="F276" s="249">
        <f>VLOOKUP(A276,[3]pfba_fluxes_formate_NO2!$A$2:$B$679,2,FALSE)</f>
        <v>1.3725534554200601E-3</v>
      </c>
      <c r="G276" s="249">
        <v>4.5680508638881398E-4</v>
      </c>
      <c r="H276" t="s">
        <v>5611</v>
      </c>
      <c r="I276" t="s">
        <v>5610</v>
      </c>
    </row>
    <row r="277" spans="1:9" x14ac:dyDescent="0.2">
      <c r="A277" t="s">
        <v>3096</v>
      </c>
      <c r="B277" s="249">
        <v>4.1277932603586801E-4</v>
      </c>
      <c r="C277" s="249">
        <v>4.25981580637219E-4</v>
      </c>
      <c r="D277" s="249">
        <v>7.8513604120234901E-4</v>
      </c>
      <c r="E277" s="249">
        <v>8.4215127228636801E-4</v>
      </c>
      <c r="F277" s="249">
        <f>VLOOKUP(A277,[3]pfba_fluxes_formate_NO2!$A$2:$B$679,2,FALSE)</f>
        <v>1.3725534554200601E-3</v>
      </c>
      <c r="G277" s="249">
        <v>4.5680508638881398E-4</v>
      </c>
      <c r="H277" t="s">
        <v>5609</v>
      </c>
      <c r="I277" t="s">
        <v>5608</v>
      </c>
    </row>
    <row r="278" spans="1:9" x14ac:dyDescent="0.2">
      <c r="A278" t="s">
        <v>3105</v>
      </c>
      <c r="B278" s="249">
        <v>4.1277932603586801E-4</v>
      </c>
      <c r="C278" s="249">
        <v>4.25981580637219E-4</v>
      </c>
      <c r="D278" s="249">
        <v>7.8513604120234901E-4</v>
      </c>
      <c r="E278" s="249">
        <v>8.4215127228636801E-4</v>
      </c>
      <c r="F278" s="249">
        <f>VLOOKUP(A278,[3]pfba_fluxes_formate_NO2!$A$2:$B$679,2,FALSE)</f>
        <v>1.3725534554200601E-3</v>
      </c>
      <c r="G278" s="249">
        <v>4.5680508638881398E-4</v>
      </c>
      <c r="H278" t="s">
        <v>5607</v>
      </c>
      <c r="I278" t="s">
        <v>5606</v>
      </c>
    </row>
    <row r="279" spans="1:9" x14ac:dyDescent="0.2">
      <c r="A279" t="s">
        <v>3102</v>
      </c>
      <c r="B279" s="249">
        <v>6.6605775565089403E-4</v>
      </c>
      <c r="C279" s="249">
        <v>6.8736081884739498E-4</v>
      </c>
      <c r="D279" s="249">
        <v>1.2668898767433301E-3</v>
      </c>
      <c r="E279" s="249">
        <v>1.3588892441026301E-3</v>
      </c>
      <c r="F279" s="249">
        <f>VLOOKUP(A279,[3]pfba_fluxes_formate_NO2!$A$2:$B$679,2,FALSE)</f>
        <v>2.2147423971223901E-3</v>
      </c>
      <c r="G279" s="249">
        <v>7.3709740633469596E-4</v>
      </c>
      <c r="H279" t="s">
        <v>5605</v>
      </c>
      <c r="I279" t="s">
        <v>5604</v>
      </c>
    </row>
    <row r="280" spans="1:9" x14ac:dyDescent="0.2">
      <c r="A280" t="s">
        <v>3600</v>
      </c>
      <c r="B280" s="249">
        <v>-6.6605775565089403E-4</v>
      </c>
      <c r="C280" s="249">
        <v>-6.8736081884739498E-4</v>
      </c>
      <c r="D280" s="249">
        <v>-1.2668898767433301E-3</v>
      </c>
      <c r="E280" s="249">
        <v>-1.3588892441026301E-3</v>
      </c>
      <c r="F280" s="249">
        <f>VLOOKUP(A280,[3]pfba_fluxes_formate_NO2!$A$2:$B$679,2,FALSE)</f>
        <v>-2.2147423971223901E-3</v>
      </c>
      <c r="G280" s="249">
        <v>-7.3709740633469596E-4</v>
      </c>
      <c r="H280" t="s">
        <v>5603</v>
      </c>
      <c r="I280" t="s">
        <v>5602</v>
      </c>
    </row>
    <row r="281" spans="1:9" s="253" customFormat="1" x14ac:dyDescent="0.2">
      <c r="A281" s="254" t="s">
        <v>5601</v>
      </c>
      <c r="B281" s="249"/>
      <c r="C281" s="249"/>
      <c r="D281" s="249"/>
      <c r="E281" s="249"/>
      <c r="F281" s="249"/>
      <c r="G281" s="249"/>
      <c r="H281" s="254"/>
      <c r="I281" s="254"/>
    </row>
    <row r="282" spans="1:9" x14ac:dyDescent="0.2">
      <c r="A282" t="s">
        <v>3597</v>
      </c>
      <c r="B282" s="249">
        <v>2.23251497175864E-4</v>
      </c>
      <c r="C282" s="249">
        <v>2.30391930137136E-4</v>
      </c>
      <c r="D282" s="249">
        <v>4.2464044497675401E-4</v>
      </c>
      <c r="E282" s="249">
        <v>4.5547710490390699E-4</v>
      </c>
      <c r="F282" s="249">
        <f>VLOOKUP(A282,[3]pfba_fluxes_formate_NO2!$A$2:$B$679,2,FALSE)</f>
        <v>7.4234486697393495E-4</v>
      </c>
      <c r="G282" s="249">
        <v>2.47062808190633E-4</v>
      </c>
      <c r="H282" t="s">
        <v>5600</v>
      </c>
      <c r="I282" t="s">
        <v>5599</v>
      </c>
    </row>
    <row r="283" spans="1:9" x14ac:dyDescent="0.2">
      <c r="A283" t="s">
        <v>3558</v>
      </c>
      <c r="B283" s="249">
        <v>2.23251497175864E-4</v>
      </c>
      <c r="C283" s="249">
        <v>2.30391930137136E-4</v>
      </c>
      <c r="D283" s="249">
        <v>4.2464044497675401E-4</v>
      </c>
      <c r="E283" s="249">
        <v>4.5547710490390699E-4</v>
      </c>
      <c r="F283" s="249">
        <f>VLOOKUP(A283,[3]pfba_fluxes_formate_NO2!$A$2:$B$679,2,FALSE)</f>
        <v>7.4234486697393495E-4</v>
      </c>
      <c r="G283" s="249">
        <v>2.47062808190633E-4</v>
      </c>
      <c r="H283" t="s">
        <v>5598</v>
      </c>
      <c r="I283" t="s">
        <v>5597</v>
      </c>
    </row>
    <row r="284" spans="1:9" x14ac:dyDescent="0.2">
      <c r="A284" t="s">
        <v>3857</v>
      </c>
      <c r="B284" s="249">
        <v>2.23251497175864E-4</v>
      </c>
      <c r="C284" s="249">
        <v>2.30391930137136E-4</v>
      </c>
      <c r="D284" s="249">
        <v>4.2464044497675401E-4</v>
      </c>
      <c r="E284" s="249">
        <v>4.5547710490390699E-4</v>
      </c>
      <c r="F284" s="249">
        <f>VLOOKUP(A284,[3]pfba_fluxes_formate_NO2!$A$2:$B$679,2,FALSE)</f>
        <v>7.4234486697393495E-4</v>
      </c>
      <c r="G284" s="249">
        <v>2.47062808190633E-4</v>
      </c>
      <c r="H284" t="s">
        <v>5596</v>
      </c>
      <c r="I284" t="s">
        <v>5595</v>
      </c>
    </row>
    <row r="285" spans="1:9" x14ac:dyDescent="0.2">
      <c r="A285" t="s">
        <v>3860</v>
      </c>
      <c r="B285" s="249">
        <v>6.0566735545617204E-4</v>
      </c>
      <c r="C285" s="249">
        <v>6.2503890370406304E-4</v>
      </c>
      <c r="D285" s="249">
        <v>1.1520229811776399E-3</v>
      </c>
      <c r="E285" s="249">
        <v>1.2356809118292101E-3</v>
      </c>
      <c r="F285" s="249">
        <f>VLOOKUP(A285,[3]pfba_fluxes_formate_NO2!$A$2:$B$679,2,FALSE)</f>
        <v>2.0139352170310499E-3</v>
      </c>
      <c r="G285" s="249">
        <v>6.70265953696728E-4</v>
      </c>
      <c r="H285" t="s">
        <v>5579</v>
      </c>
      <c r="I285" t="s">
        <v>5594</v>
      </c>
    </row>
    <row r="286" spans="1:9" x14ac:dyDescent="0.2">
      <c r="A286" t="s">
        <v>2820</v>
      </c>
      <c r="B286" s="249">
        <v>6.0390400194722199E-5</v>
      </c>
      <c r="C286" s="249">
        <v>6.2321915143332305E-5</v>
      </c>
      <c r="D286" s="249">
        <v>1.14866895565812E-4</v>
      </c>
      <c r="E286" s="249">
        <v>1.2320833227379599E-4</v>
      </c>
      <c r="F286" s="249">
        <f>VLOOKUP(A286,[3]pfba_fluxes_formate_NO2!$A$2:$B$679,2,FALSE)</f>
        <v>2.00807180091338E-4</v>
      </c>
      <c r="G286" s="249">
        <v>6.6831452637967605E-5</v>
      </c>
      <c r="H286" t="s">
        <v>5593</v>
      </c>
      <c r="I286" t="s">
        <v>5592</v>
      </c>
    </row>
    <row r="287" spans="1:9" x14ac:dyDescent="0.2">
      <c r="A287" t="s">
        <v>3435</v>
      </c>
      <c r="B287" s="249">
        <v>6.0390400194722199E-5</v>
      </c>
      <c r="C287" s="249">
        <v>6.2321915143332305E-5</v>
      </c>
      <c r="D287" s="249">
        <v>1.14866895565812E-4</v>
      </c>
      <c r="E287" s="249">
        <v>1.2320833227379599E-4</v>
      </c>
      <c r="F287" s="249">
        <f>VLOOKUP(A287,[3]pfba_fluxes_formate_NO2!$A$2:$B$679,2,FALSE)</f>
        <v>2.00807180091338E-4</v>
      </c>
      <c r="G287" s="249">
        <v>6.6831452637967605E-5</v>
      </c>
      <c r="H287" t="s">
        <v>5579</v>
      </c>
      <c r="I287" t="s">
        <v>5591</v>
      </c>
    </row>
    <row r="288" spans="1:9" s="253" customFormat="1" x14ac:dyDescent="0.2">
      <c r="A288" s="254" t="s">
        <v>5590</v>
      </c>
      <c r="B288" s="249"/>
      <c r="C288" s="249"/>
      <c r="D288" s="249"/>
      <c r="E288" s="249"/>
      <c r="F288" s="249"/>
      <c r="G288" s="249"/>
      <c r="H288" s="254"/>
      <c r="I288" s="254"/>
    </row>
    <row r="289" spans="1:9" x14ac:dyDescent="0.2">
      <c r="A289" t="s">
        <v>3594</v>
      </c>
      <c r="B289" s="249">
        <v>4.4280625847502899E-4</v>
      </c>
      <c r="C289" s="249">
        <v>4.5696888871025901E-4</v>
      </c>
      <c r="D289" s="249">
        <v>8.4224943176670702E-4</v>
      </c>
      <c r="E289" s="249">
        <v>9.0341213919910496E-4</v>
      </c>
      <c r="F289" s="249">
        <f>VLOOKUP(A289,[3]pfba_fluxes_formate_NO2!$A$2:$B$679,2,FALSE)</f>
        <v>1.47239753014845E-3</v>
      </c>
      <c r="G289" s="249">
        <v>4.9003459814406204E-4</v>
      </c>
      <c r="H289" t="s">
        <v>5589</v>
      </c>
      <c r="I289" t="s">
        <v>5588</v>
      </c>
    </row>
    <row r="290" spans="1:9" x14ac:dyDescent="0.2">
      <c r="A290" t="s">
        <v>3615</v>
      </c>
      <c r="B290" s="249">
        <v>4.4280625847502899E-4</v>
      </c>
      <c r="C290" s="249">
        <v>4.5696888871025901E-4</v>
      </c>
      <c r="D290" s="249">
        <v>8.4224943176670702E-4</v>
      </c>
      <c r="E290" s="249">
        <v>9.0341213919910496E-4</v>
      </c>
      <c r="F290" s="249">
        <f>VLOOKUP(A290,[3]pfba_fluxes_formate_NO2!$A$2:$B$679,2,FALSE)</f>
        <v>1.47239753014845E-3</v>
      </c>
      <c r="G290" s="249">
        <v>4.9003459814406204E-4</v>
      </c>
      <c r="H290" t="s">
        <v>5587</v>
      </c>
      <c r="I290" t="s">
        <v>5586</v>
      </c>
    </row>
    <row r="291" spans="1:9" x14ac:dyDescent="0.2">
      <c r="A291" t="s">
        <v>3971</v>
      </c>
      <c r="B291" s="249">
        <v>4.7237932402048301E-2</v>
      </c>
      <c r="C291" s="249">
        <v>4.8748781349603303E-2</v>
      </c>
      <c r="D291" s="249">
        <v>8.9898831177353797E-2</v>
      </c>
      <c r="E291" s="249">
        <v>1.32641831567106E-2</v>
      </c>
      <c r="F291" s="249">
        <f>VLOOKUP(A291,[3]pfba_fluxes_formate_NO2!$A$2:$B$679,2,FALSE)</f>
        <v>2.16182068757842E-2</v>
      </c>
      <c r="G291" s="249">
        <v>7.1948431738343699E-3</v>
      </c>
      <c r="H291" t="s">
        <v>5585</v>
      </c>
      <c r="I291" t="s">
        <v>5584</v>
      </c>
    </row>
    <row r="292" spans="1:9" x14ac:dyDescent="0.2">
      <c r="A292" t="s">
        <v>2276</v>
      </c>
      <c r="B292" s="249">
        <v>4.7712509190210497</v>
      </c>
      <c r="C292" s="249">
        <v>4.8950682640924903</v>
      </c>
      <c r="D292" s="249">
        <v>8.2634961364413293</v>
      </c>
      <c r="E292" s="249">
        <v>8.6252082693169108</v>
      </c>
      <c r="F292" s="249">
        <f>VLOOKUP(A292,[3]pfba_fluxes_formate_NO2!$A$2:$B$679,2,FALSE)</f>
        <v>13.490684895666</v>
      </c>
      <c r="G292" s="249">
        <v>6.7824471597321203</v>
      </c>
      <c r="H292" t="s">
        <v>5583</v>
      </c>
      <c r="I292" t="s">
        <v>5582</v>
      </c>
    </row>
    <row r="293" spans="1:9" x14ac:dyDescent="0.2">
      <c r="A293" t="s">
        <v>2823</v>
      </c>
      <c r="B293" s="249">
        <v>4.5743870797759698E-5</v>
      </c>
      <c r="C293" s="249">
        <v>4.72069339662148E-5</v>
      </c>
      <c r="D293" s="249">
        <v>8.7008140577970696E-5</v>
      </c>
      <c r="E293" s="249">
        <v>9.3326522337445101E-5</v>
      </c>
      <c r="F293" s="249">
        <f>VLOOKUP(A293,[3]pfba_fluxes_formate_NO2!$A$2:$B$679,2,FALSE)</f>
        <v>1.5210526295143499E-4</v>
      </c>
      <c r="G293" s="249">
        <v>5.06227699243656E-5</v>
      </c>
      <c r="H293" t="s">
        <v>5581</v>
      </c>
      <c r="I293" t="s">
        <v>5580</v>
      </c>
    </row>
    <row r="294" spans="1:9" x14ac:dyDescent="0.2">
      <c r="A294" t="s">
        <v>3591</v>
      </c>
      <c r="B294" s="249">
        <v>4.5743870797759698E-5</v>
      </c>
      <c r="C294" s="249">
        <v>4.72069339662148E-5</v>
      </c>
      <c r="D294" s="249">
        <v>8.7008140577970696E-5</v>
      </c>
      <c r="E294" s="249">
        <v>9.3326522337445101E-5</v>
      </c>
      <c r="F294" s="249">
        <f>VLOOKUP(A294,[3]pfba_fluxes_formate_NO2!$A$2:$B$679,2,FALSE)</f>
        <v>1.5210526295143499E-4</v>
      </c>
      <c r="G294" s="249">
        <v>5.06227699243656E-5</v>
      </c>
      <c r="H294" t="s">
        <v>5579</v>
      </c>
      <c r="I294" t="s">
        <v>5578</v>
      </c>
    </row>
    <row r="295" spans="1:9" s="253" customFormat="1" x14ac:dyDescent="0.2">
      <c r="A295" s="254" t="s">
        <v>5577</v>
      </c>
      <c r="B295" s="249"/>
      <c r="C295" s="249"/>
      <c r="D295" s="249"/>
      <c r="E295" s="249"/>
      <c r="F295" s="249"/>
      <c r="G295" s="249"/>
      <c r="H295" s="254"/>
      <c r="I295" s="254"/>
    </row>
    <row r="296" spans="1:9" x14ac:dyDescent="0.2">
      <c r="A296" t="s">
        <v>3492</v>
      </c>
      <c r="B296" s="249">
        <v>5.7603750747261799E-6</v>
      </c>
      <c r="C296" s="249">
        <v>5.9446138035731296E-6</v>
      </c>
      <c r="D296" s="249">
        <v>1.09566487387892E-5</v>
      </c>
      <c r="E296" s="249">
        <v>1.17523017555791E-5</v>
      </c>
      <c r="F296" s="249">
        <f>VLOOKUP(A296,[3]pfba_fluxes_formate_NO2!$A$2:$B$679,2,FALSE)</f>
        <v>1.9154115079457401E-5</v>
      </c>
      <c r="G296" s="249">
        <v>6.37475878189555E-6</v>
      </c>
      <c r="H296" t="s">
        <v>5576</v>
      </c>
      <c r="I296" t="s">
        <v>5575</v>
      </c>
    </row>
    <row r="297" spans="1:9" x14ac:dyDescent="0.2">
      <c r="A297" t="s">
        <v>3932</v>
      </c>
      <c r="B297" s="249">
        <v>-4.3329635982307302E-5</v>
      </c>
      <c r="C297" s="249">
        <v>-4.4715482728608098E-5</v>
      </c>
      <c r="D297" s="249">
        <v>-8.2416091882751805E-5</v>
      </c>
      <c r="E297" s="249">
        <v>-8.8401006951388395E-5</v>
      </c>
      <c r="F297" s="249">
        <f>VLOOKUP(A297,[3]pfba_fluxes_formate_NO2!$A$2:$B$679,2,FALSE)</f>
        <v>-1.4407756842041401E-4</v>
      </c>
      <c r="G297" s="249">
        <v>-4.79510403248664E-5</v>
      </c>
      <c r="H297" t="s">
        <v>5574</v>
      </c>
      <c r="I297" t="s">
        <v>5573</v>
      </c>
    </row>
    <row r="298" spans="1:9" s="253" customFormat="1" x14ac:dyDescent="0.2">
      <c r="A298" s="254" t="s">
        <v>5572</v>
      </c>
      <c r="B298" s="249"/>
      <c r="C298" s="249"/>
      <c r="D298" s="249"/>
      <c r="E298" s="249"/>
      <c r="F298" s="249"/>
      <c r="G298" s="249"/>
      <c r="H298" s="254"/>
      <c r="I298" s="254"/>
    </row>
    <row r="299" spans="1:9" x14ac:dyDescent="0.2">
      <c r="A299" t="s">
        <v>3393</v>
      </c>
      <c r="B299" s="249">
        <v>0</v>
      </c>
      <c r="C299" s="249">
        <v>0</v>
      </c>
      <c r="D299" s="249">
        <v>0</v>
      </c>
      <c r="E299" s="249">
        <v>0</v>
      </c>
      <c r="F299" s="249">
        <f>VLOOKUP(A299,[3]pfba_fluxes_formate_NO2!$A$2:$B$679,2,FALSE)</f>
        <v>0</v>
      </c>
      <c r="G299" s="249">
        <v>0</v>
      </c>
      <c r="H299" t="s">
        <v>5571</v>
      </c>
      <c r="I299" t="s">
        <v>5570</v>
      </c>
    </row>
    <row r="300" spans="1:9" x14ac:dyDescent="0.2">
      <c r="A300" t="s">
        <v>3561</v>
      </c>
      <c r="B300" s="249">
        <v>0</v>
      </c>
      <c r="C300" s="249">
        <v>0</v>
      </c>
      <c r="D300" s="249">
        <v>0</v>
      </c>
      <c r="E300" s="249">
        <v>0</v>
      </c>
      <c r="F300" s="249">
        <f>VLOOKUP(A300,[3]pfba_fluxes_formate_NO2!$A$2:$B$679,2,FALSE)</f>
        <v>0</v>
      </c>
      <c r="G300" s="249">
        <v>0</v>
      </c>
      <c r="H300" t="s">
        <v>5569</v>
      </c>
      <c r="I300" t="s">
        <v>5568</v>
      </c>
    </row>
    <row r="301" spans="1:9" x14ac:dyDescent="0.2">
      <c r="A301" s="262" t="s">
        <v>5567</v>
      </c>
      <c r="B301" s="249"/>
      <c r="C301" s="249"/>
      <c r="D301" s="249"/>
      <c r="E301" s="249"/>
      <c r="F301" s="249"/>
      <c r="G301" s="249"/>
      <c r="H301" s="250"/>
      <c r="I301" s="250"/>
    </row>
    <row r="302" spans="1:9" x14ac:dyDescent="0.2">
      <c r="A302" s="254" t="s">
        <v>5566</v>
      </c>
      <c r="B302" s="249"/>
      <c r="C302" s="249"/>
      <c r="D302" s="249"/>
      <c r="E302" s="249"/>
      <c r="F302" s="249"/>
      <c r="G302" s="249"/>
      <c r="H302" s="258"/>
      <c r="I302" s="258"/>
    </row>
    <row r="303" spans="1:9" x14ac:dyDescent="0.2">
      <c r="A303" t="s">
        <v>3782</v>
      </c>
      <c r="B303" s="249">
        <v>2.189890417348E-4</v>
      </c>
      <c r="C303" s="249">
        <v>2.2599314514078301E-4</v>
      </c>
      <c r="D303" s="249">
        <v>4.1653294738734197E-4</v>
      </c>
      <c r="E303" s="249">
        <v>4.4678085476141001E-4</v>
      </c>
      <c r="F303" s="249">
        <f>VLOOKUP(A303,[3]pfba_fluxes_formate_NO2!$A$2:$B$679,2,FALSE)</f>
        <v>7.2817156037844699E-4</v>
      </c>
      <c r="G303" s="249">
        <v>2.4234573249627599E-4</v>
      </c>
      <c r="H303" t="s">
        <v>5565</v>
      </c>
      <c r="I303" t="s">
        <v>5564</v>
      </c>
    </row>
    <row r="304" spans="1:9" x14ac:dyDescent="0.2">
      <c r="A304" t="s">
        <v>3585</v>
      </c>
      <c r="B304" s="249">
        <v>2.189890417348E-4</v>
      </c>
      <c r="C304" s="249">
        <v>2.2599314514078301E-4</v>
      </c>
      <c r="D304" s="249">
        <v>4.1653294738734197E-4</v>
      </c>
      <c r="E304" s="249">
        <v>4.4678085476141001E-4</v>
      </c>
      <c r="F304" s="249">
        <f>VLOOKUP(A304,[3]pfba_fluxes_formate_NO2!$A$2:$B$679,2,FALSE)</f>
        <v>7.2817156037844699E-4</v>
      </c>
      <c r="G304" s="249">
        <v>2.4234573249627599E-4</v>
      </c>
      <c r="H304" t="s">
        <v>5563</v>
      </c>
      <c r="I304" t="s">
        <v>5562</v>
      </c>
    </row>
    <row r="305" spans="1:9" s="253" customFormat="1" x14ac:dyDescent="0.2">
      <c r="A305" s="254" t="s">
        <v>5561</v>
      </c>
      <c r="B305" s="249"/>
      <c r="C305" s="249"/>
      <c r="D305" s="249"/>
      <c r="E305" s="249"/>
      <c r="F305" s="249"/>
      <c r="G305" s="249"/>
      <c r="H305" s="254"/>
      <c r="I305" s="254"/>
    </row>
    <row r="306" spans="1:9" x14ac:dyDescent="0.2">
      <c r="A306" t="s">
        <v>3941</v>
      </c>
      <c r="B306" s="249">
        <v>3.7569260907581102E-5</v>
      </c>
      <c r="C306" s="249">
        <v>3.8770868925034901E-5</v>
      </c>
      <c r="D306" s="249">
        <v>7.1459443143962506E-5</v>
      </c>
      <c r="E306" s="249">
        <v>7.6648705195809302E-5</v>
      </c>
      <c r="F306" s="249">
        <f>VLOOKUP(A306,[3]pfba_fluxes_formate_NO2!$A$2:$B$679,2,FALSE)</f>
        <v>1.2492345334095699E-4</v>
      </c>
      <c r="G306" s="249">
        <v>4.1576281542970899E-5</v>
      </c>
      <c r="H306" t="s">
        <v>5560</v>
      </c>
      <c r="I306" t="s">
        <v>5559</v>
      </c>
    </row>
    <row r="307" spans="1:9" x14ac:dyDescent="0.2">
      <c r="A307" t="s">
        <v>3426</v>
      </c>
      <c r="B307" s="249">
        <v>3.7569260907581102E-5</v>
      </c>
      <c r="C307" s="249">
        <v>3.8770868925034901E-5</v>
      </c>
      <c r="D307" s="249">
        <v>7.1459443143962506E-5</v>
      </c>
      <c r="E307" s="249">
        <v>7.6648705195809302E-5</v>
      </c>
      <c r="F307" s="249">
        <f>VLOOKUP(A307,[3]pfba_fluxes_formate_NO2!$A$2:$B$679,2,FALSE)</f>
        <v>1.2492345334095699E-4</v>
      </c>
      <c r="G307" s="249">
        <v>4.1576281542970899E-5</v>
      </c>
      <c r="H307" t="s">
        <v>5558</v>
      </c>
      <c r="I307" t="s">
        <v>5557</v>
      </c>
    </row>
    <row r="308" spans="1:9" s="253" customFormat="1" x14ac:dyDescent="0.2">
      <c r="A308" s="254" t="s">
        <v>5556</v>
      </c>
      <c r="B308" s="249"/>
      <c r="C308" s="249"/>
      <c r="D308" s="249"/>
      <c r="E308" s="249"/>
      <c r="F308" s="249"/>
      <c r="G308" s="249"/>
      <c r="H308" s="254"/>
      <c r="I308" s="254"/>
    </row>
    <row r="309" spans="1:9" x14ac:dyDescent="0.2">
      <c r="A309" t="s">
        <v>3522</v>
      </c>
      <c r="B309" s="249">
        <v>3.7569260907581102E-5</v>
      </c>
      <c r="C309" s="249">
        <v>3.8770868925034901E-5</v>
      </c>
      <c r="D309" s="249">
        <v>7.1459443143962506E-5</v>
      </c>
      <c r="E309" s="249">
        <v>7.6648705195809302E-5</v>
      </c>
      <c r="F309" s="249">
        <f>VLOOKUP(A309,[3]pfba_fluxes_formate_NO2!$A$2:$B$679,2,FALSE)</f>
        <v>1.2492345334095699E-4</v>
      </c>
      <c r="G309" s="249">
        <v>4.1576281542970899E-5</v>
      </c>
      <c r="H309" t="s">
        <v>5554</v>
      </c>
      <c r="I309" t="s">
        <v>5553</v>
      </c>
    </row>
    <row r="310" spans="1:9" s="259" customFormat="1" x14ac:dyDescent="0.2">
      <c r="A310" s="254" t="s">
        <v>5555</v>
      </c>
      <c r="B310" s="249"/>
      <c r="C310" s="249"/>
      <c r="D310" s="249"/>
      <c r="E310" s="249"/>
      <c r="F310" s="249"/>
      <c r="G310" s="249"/>
      <c r="H310" s="258"/>
      <c r="I310" s="258"/>
    </row>
    <row r="311" spans="1:9" x14ac:dyDescent="0.2">
      <c r="A311" t="s">
        <v>3522</v>
      </c>
      <c r="B311" s="249">
        <v>3.7569260907581102E-5</v>
      </c>
      <c r="C311" s="249">
        <v>3.8770868925034901E-5</v>
      </c>
      <c r="D311" s="249">
        <v>7.1459443143962506E-5</v>
      </c>
      <c r="E311" s="249">
        <v>7.6648705195809302E-5</v>
      </c>
      <c r="F311" s="249">
        <f>VLOOKUP(A311,[3]pfba_fluxes_formate_NO2!$A$2:$B$679,2,FALSE)</f>
        <v>1.2492345334095699E-4</v>
      </c>
      <c r="G311" s="249">
        <v>4.1576281542970899E-5</v>
      </c>
      <c r="H311" t="s">
        <v>5554</v>
      </c>
      <c r="I311" t="s">
        <v>5553</v>
      </c>
    </row>
    <row r="312" spans="1:9" x14ac:dyDescent="0.2">
      <c r="A312" t="s">
        <v>3129</v>
      </c>
      <c r="B312" s="249">
        <v>3.7569260907581102E-5</v>
      </c>
      <c r="C312" s="249">
        <v>3.8770868925034901E-5</v>
      </c>
      <c r="D312" s="249">
        <v>7.1459443143962506E-5</v>
      </c>
      <c r="E312" s="249">
        <v>7.6648705195809302E-5</v>
      </c>
      <c r="F312" s="249">
        <f>VLOOKUP(A312,[3]pfba_fluxes_formate_NO2!$A$2:$B$679,2,FALSE)</f>
        <v>1.2492345334095699E-4</v>
      </c>
      <c r="G312" s="249">
        <v>4.1576281542970899E-5</v>
      </c>
      <c r="H312" t="s">
        <v>5552</v>
      </c>
      <c r="I312" t="s">
        <v>5551</v>
      </c>
    </row>
    <row r="313" spans="1:9" x14ac:dyDescent="0.2">
      <c r="A313" t="s">
        <v>2865</v>
      </c>
      <c r="B313" s="249">
        <v>3.7569260907581102E-5</v>
      </c>
      <c r="C313" s="249">
        <v>3.8770868925034901E-5</v>
      </c>
      <c r="D313" s="249">
        <v>7.1459443143962506E-5</v>
      </c>
      <c r="E313" s="249">
        <v>7.6648705195809302E-5</v>
      </c>
      <c r="F313" s="249">
        <f>VLOOKUP(A313,[3]pfba_fluxes_formate_NO2!$A$2:$B$679,2,FALSE)</f>
        <v>1.2492345334095699E-4</v>
      </c>
      <c r="G313" s="249">
        <v>4.1576281542970899E-5</v>
      </c>
      <c r="H313" t="s">
        <v>5550</v>
      </c>
      <c r="I313" t="s">
        <v>5549</v>
      </c>
    </row>
    <row r="314" spans="1:9" x14ac:dyDescent="0.2">
      <c r="A314" t="s">
        <v>2862</v>
      </c>
      <c r="B314" s="249">
        <v>3.7569260907581102E-5</v>
      </c>
      <c r="C314" s="249">
        <v>3.8770868925034901E-5</v>
      </c>
      <c r="D314" s="249">
        <v>7.1459443143962506E-5</v>
      </c>
      <c r="E314" s="249">
        <v>7.6648705195809302E-5</v>
      </c>
      <c r="F314" s="249">
        <f>VLOOKUP(A314,[3]pfba_fluxes_formate_NO2!$A$2:$B$679,2,FALSE)</f>
        <v>1.2492345334095699E-4</v>
      </c>
      <c r="G314" s="249">
        <v>4.1576281542970899E-5</v>
      </c>
      <c r="H314" t="s">
        <v>5548</v>
      </c>
      <c r="I314" t="s">
        <v>5547</v>
      </c>
    </row>
    <row r="315" spans="1:9" x14ac:dyDescent="0.2">
      <c r="A315" t="s">
        <v>2859</v>
      </c>
      <c r="B315" s="249">
        <v>3.7569260907581102E-5</v>
      </c>
      <c r="C315" s="249">
        <v>3.8770868925034901E-5</v>
      </c>
      <c r="D315" s="249">
        <v>7.1459443143962506E-5</v>
      </c>
      <c r="E315" s="249">
        <v>7.6648705195809302E-5</v>
      </c>
      <c r="F315" s="249">
        <f>VLOOKUP(A315,[3]pfba_fluxes_formate_NO2!$A$2:$B$679,2,FALSE)</f>
        <v>1.2492345334095699E-4</v>
      </c>
      <c r="G315" s="249">
        <v>4.1576281542970899E-5</v>
      </c>
      <c r="H315" t="s">
        <v>5546</v>
      </c>
      <c r="I315" t="s">
        <v>5545</v>
      </c>
    </row>
    <row r="316" spans="1:9" x14ac:dyDescent="0.2">
      <c r="A316" t="s">
        <v>2868</v>
      </c>
      <c r="B316" s="249">
        <v>3.7569260907581102E-5</v>
      </c>
      <c r="C316" s="249">
        <v>3.8770868925034901E-5</v>
      </c>
      <c r="D316" s="249">
        <v>7.1459443143962506E-5</v>
      </c>
      <c r="E316" s="249">
        <v>7.6648705195809302E-5</v>
      </c>
      <c r="F316" s="249">
        <f>VLOOKUP(A316,[3]pfba_fluxes_formate_NO2!$A$2:$B$679,2,FALSE)</f>
        <v>1.2492345334095699E-4</v>
      </c>
      <c r="G316" s="249">
        <v>4.1576281542970899E-5</v>
      </c>
      <c r="H316" t="s">
        <v>5544</v>
      </c>
      <c r="I316" t="s">
        <v>5543</v>
      </c>
    </row>
    <row r="317" spans="1:9" x14ac:dyDescent="0.2">
      <c r="A317" t="s">
        <v>2856</v>
      </c>
      <c r="B317" s="249">
        <v>3.7569260907581102E-5</v>
      </c>
      <c r="C317" s="249">
        <v>3.8770868925034901E-5</v>
      </c>
      <c r="D317" s="249">
        <v>7.1459443143962506E-5</v>
      </c>
      <c r="E317" s="249">
        <v>7.6648705195809302E-5</v>
      </c>
      <c r="F317" s="249">
        <f>VLOOKUP(A317,[3]pfba_fluxes_formate_NO2!$A$2:$B$679,2,FALSE)</f>
        <v>1.2492345334095699E-4</v>
      </c>
      <c r="G317" s="249">
        <v>4.1576281542970899E-5</v>
      </c>
      <c r="H317" s="252" t="s">
        <v>5542</v>
      </c>
      <c r="I317" s="252" t="s">
        <v>5541</v>
      </c>
    </row>
    <row r="318" spans="1:9" x14ac:dyDescent="0.2">
      <c r="A318" s="254" t="s">
        <v>5540</v>
      </c>
      <c r="B318" s="249"/>
      <c r="C318" s="249"/>
      <c r="D318" s="249"/>
      <c r="E318" s="249"/>
      <c r="F318" s="249"/>
      <c r="G318" s="249"/>
      <c r="H318" s="258"/>
      <c r="I318" s="258"/>
    </row>
    <row r="319" spans="1:9" x14ac:dyDescent="0.2">
      <c r="A319" t="s">
        <v>3713</v>
      </c>
      <c r="B319" s="249">
        <v>-8.7171484357786606E-3</v>
      </c>
      <c r="C319" s="249">
        <v>-8.9959560353088802E-3</v>
      </c>
      <c r="D319" s="249">
        <v>-1.6580644866993E-2</v>
      </c>
      <c r="E319" s="249">
        <v>-1.7784702825156699E-2</v>
      </c>
      <c r="F319" s="249">
        <f>VLOOKUP(A319,[3]pfba_fluxes_formate_NO2!$A$2:$B$679,2,FALSE)</f>
        <v>-2.89858320226749E-2</v>
      </c>
      <c r="G319" s="249">
        <v>-9.6468924025244294E-3</v>
      </c>
      <c r="H319" t="s">
        <v>4871</v>
      </c>
      <c r="I319" t="s">
        <v>4870</v>
      </c>
    </row>
    <row r="320" spans="1:9" x14ac:dyDescent="0.2">
      <c r="A320" t="s">
        <v>3716</v>
      </c>
      <c r="B320" s="249">
        <v>2.7627864679703702E-4</v>
      </c>
      <c r="C320" s="249">
        <v>2.8511508991630098E-4</v>
      </c>
      <c r="D320" s="249">
        <v>5.2550190703112604E-4</v>
      </c>
      <c r="E320" s="249">
        <v>5.6366295313438201E-4</v>
      </c>
      <c r="F320" s="249">
        <f>VLOOKUP(A320,[3]pfba_fluxes_formate_NO2!$A$2:$B$679,2,FALSE)</f>
        <v>9.1866812943578705E-4</v>
      </c>
      <c r="G320" s="249">
        <v>3.0574566882753801E-4</v>
      </c>
      <c r="H320" t="s">
        <v>5539</v>
      </c>
      <c r="I320" t="s">
        <v>5538</v>
      </c>
    </row>
    <row r="321" spans="1:9" x14ac:dyDescent="0.2">
      <c r="A321" t="s">
        <v>3411</v>
      </c>
      <c r="B321" s="249">
        <v>-2.7627864679703702E-4</v>
      </c>
      <c r="C321" s="249">
        <v>-2.8511508991630098E-4</v>
      </c>
      <c r="D321" s="249">
        <v>-5.2550190703112604E-4</v>
      </c>
      <c r="E321" s="249">
        <v>-5.6366295313438201E-4</v>
      </c>
      <c r="F321" s="249">
        <f>VLOOKUP(A321,[3]pfba_fluxes_formate_NO2!$A$2:$B$679,2,FALSE)</f>
        <v>-9.1866812943578705E-4</v>
      </c>
      <c r="G321" s="249">
        <v>-3.0574566882753801E-4</v>
      </c>
      <c r="H321" t="s">
        <v>5537</v>
      </c>
      <c r="I321" t="s">
        <v>5536</v>
      </c>
    </row>
    <row r="322" spans="1:9" x14ac:dyDescent="0.2">
      <c r="A322" t="s">
        <v>2991</v>
      </c>
      <c r="B322" s="249">
        <v>2.7627864679703702E-4</v>
      </c>
      <c r="C322" s="249">
        <v>2.8511508991630098E-4</v>
      </c>
      <c r="D322" s="249">
        <v>5.2550190703112604E-4</v>
      </c>
      <c r="E322" s="249">
        <v>5.6366295313438201E-4</v>
      </c>
      <c r="F322" s="249">
        <f>VLOOKUP(A322,[3]pfba_fluxes_formate_NO2!$A$2:$B$679,2,FALSE)</f>
        <v>9.1866812943578705E-4</v>
      </c>
      <c r="G322" s="249">
        <v>3.0574566882753801E-4</v>
      </c>
      <c r="H322" t="s">
        <v>5535</v>
      </c>
      <c r="I322" t="s">
        <v>5534</v>
      </c>
    </row>
    <row r="323" spans="1:9" x14ac:dyDescent="0.2">
      <c r="A323" t="s">
        <v>3827</v>
      </c>
      <c r="B323" s="249">
        <v>2.7627864679703702E-4</v>
      </c>
      <c r="C323" s="249">
        <v>2.8511508991630098E-4</v>
      </c>
      <c r="D323" s="249">
        <v>5.2550190703112604E-4</v>
      </c>
      <c r="E323" s="249">
        <v>5.6366295313438201E-4</v>
      </c>
      <c r="F323" s="249">
        <f>VLOOKUP(A323,[3]pfba_fluxes_formate_NO2!$A$2:$B$679,2,FALSE)</f>
        <v>9.1866812943578705E-4</v>
      </c>
      <c r="G323" s="249">
        <v>3.0574566882753801E-4</v>
      </c>
      <c r="H323" t="s">
        <v>5533</v>
      </c>
      <c r="I323" t="s">
        <v>5532</v>
      </c>
    </row>
    <row r="324" spans="1:9" x14ac:dyDescent="0.2">
      <c r="A324" s="260" t="s">
        <v>5531</v>
      </c>
      <c r="B324" s="249"/>
      <c r="C324" s="249"/>
      <c r="D324" s="249"/>
      <c r="E324" s="249"/>
      <c r="F324" s="249"/>
      <c r="G324" s="249"/>
      <c r="H324" s="250"/>
      <c r="I324" s="250"/>
    </row>
    <row r="325" spans="1:9" s="253" customFormat="1" x14ac:dyDescent="0.2">
      <c r="A325" s="254" t="s">
        <v>5530</v>
      </c>
      <c r="B325" s="249"/>
      <c r="C325" s="249"/>
      <c r="D325" s="249"/>
      <c r="E325" s="249"/>
      <c r="F325" s="249"/>
      <c r="G325" s="249"/>
      <c r="H325" s="254"/>
      <c r="I325" s="254"/>
    </row>
    <row r="326" spans="1:9" x14ac:dyDescent="0.2">
      <c r="A326" t="s">
        <v>2643</v>
      </c>
      <c r="B326" s="249">
        <v>-2.9723535385576102E-6</v>
      </c>
      <c r="C326" s="249">
        <v>-3.0674207226441E-6</v>
      </c>
      <c r="D326" s="249">
        <v>-5.6536307492076696E-6</v>
      </c>
      <c r="E326" s="249">
        <v>-6.0641877058824797E-6</v>
      </c>
      <c r="F326" s="249">
        <f>VLOOKUP(A326,[3]pfba_fluxes_formate_NO2!$A$2:$B$679,2,FALSE)</f>
        <v>-9.8835233810156493E-6</v>
      </c>
      <c r="G326" s="249">
        <v>-3.2893755314600902E-6</v>
      </c>
      <c r="H326" t="s">
        <v>5529</v>
      </c>
      <c r="I326" t="s">
        <v>5528</v>
      </c>
    </row>
    <row r="327" spans="1:9" x14ac:dyDescent="0.2">
      <c r="A327" t="s">
        <v>2640</v>
      </c>
      <c r="B327" s="249">
        <v>-2.9723535385576102E-6</v>
      </c>
      <c r="C327" s="249">
        <v>-3.0674207226441E-6</v>
      </c>
      <c r="D327" s="249">
        <v>-5.6536307492076696E-6</v>
      </c>
      <c r="E327" s="249">
        <v>-6.0641877058824797E-6</v>
      </c>
      <c r="F327" s="249">
        <f>VLOOKUP(A327,[3]pfba_fluxes_formate_NO2!$A$2:$B$679,2,FALSE)</f>
        <v>-9.8835233810056594E-6</v>
      </c>
      <c r="G327" s="249">
        <v>-3.2893755314600902E-6</v>
      </c>
      <c r="H327" t="s">
        <v>5527</v>
      </c>
      <c r="I327" t="s">
        <v>5526</v>
      </c>
    </row>
    <row r="328" spans="1:9" x14ac:dyDescent="0.2">
      <c r="A328" t="s">
        <v>3731</v>
      </c>
      <c r="B328" s="249">
        <v>2.32194550730353E-2</v>
      </c>
      <c r="C328" s="249">
        <v>2.3962101659703701E-2</v>
      </c>
      <c r="D328" s="249">
        <v>4.4165077766822401E-2</v>
      </c>
      <c r="E328" s="249">
        <v>4.7372269874526397E-2</v>
      </c>
      <c r="F328" s="249">
        <f>VLOOKUP(A328,[3]pfba_fluxes_formate_NO2!$A$2:$B$679,2,FALSE)</f>
        <v>7.7208186755504393E-2</v>
      </c>
      <c r="G328" s="249">
        <v>2.5695970004990899E-2</v>
      </c>
      <c r="H328" t="s">
        <v>5524</v>
      </c>
      <c r="I328" t="s">
        <v>5525</v>
      </c>
    </row>
    <row r="329" spans="1:9" x14ac:dyDescent="0.2">
      <c r="A329" t="s">
        <v>2613</v>
      </c>
      <c r="B329" s="249">
        <v>0</v>
      </c>
      <c r="C329" s="249">
        <v>0</v>
      </c>
      <c r="D329" s="249">
        <v>0</v>
      </c>
      <c r="E329" s="249">
        <v>0</v>
      </c>
      <c r="F329" s="249">
        <f>VLOOKUP(A329,[3]pfba_fluxes_formate_NO2!$A$2:$B$679,2,FALSE)</f>
        <v>0</v>
      </c>
      <c r="G329" s="249">
        <v>0</v>
      </c>
      <c r="H329" t="s">
        <v>5524</v>
      </c>
      <c r="I329" t="s">
        <v>5523</v>
      </c>
    </row>
    <row r="330" spans="1:9" x14ac:dyDescent="0.2">
      <c r="A330" t="s">
        <v>2715</v>
      </c>
      <c r="B330" s="249">
        <v>2.32192937825332E-2</v>
      </c>
      <c r="C330" s="249">
        <v>2.3961935210517201E-2</v>
      </c>
      <c r="D330" s="249">
        <v>4.41647709806577E-2</v>
      </c>
      <c r="E330" s="249">
        <v>4.7371940810077201E-2</v>
      </c>
      <c r="F330" s="249">
        <f>VLOOKUP(A330,[3]pfba_fluxes_formate_NO2!$A$2:$B$679,2,FALSE)</f>
        <v>7.7207650440282105E-2</v>
      </c>
      <c r="G330" s="249">
        <v>2.5695791511745E-2</v>
      </c>
      <c r="H330" t="s">
        <v>5522</v>
      </c>
      <c r="I330" t="s">
        <v>5521</v>
      </c>
    </row>
    <row r="331" spans="1:9" x14ac:dyDescent="0.2">
      <c r="A331" t="s">
        <v>2721</v>
      </c>
      <c r="B331" s="249">
        <v>0</v>
      </c>
      <c r="C331" s="249">
        <v>0</v>
      </c>
      <c r="D331" s="249">
        <v>0</v>
      </c>
      <c r="E331" s="249">
        <v>0</v>
      </c>
      <c r="F331" s="249">
        <f>VLOOKUP(A331,[3]pfba_fluxes_formate_NO2!$A$2:$B$679,2,FALSE)</f>
        <v>0</v>
      </c>
      <c r="G331" s="249">
        <v>0</v>
      </c>
      <c r="H331" t="s">
        <v>5520</v>
      </c>
      <c r="I331" t="s">
        <v>5519</v>
      </c>
    </row>
    <row r="332" spans="1:9" x14ac:dyDescent="0.2">
      <c r="A332" t="s">
        <v>2396</v>
      </c>
      <c r="B332" s="249">
        <v>3.37022993713057E-3</v>
      </c>
      <c r="C332" s="249">
        <v>3.4780227234481199E-3</v>
      </c>
      <c r="D332" s="249">
        <v>6.41042034781857E-3</v>
      </c>
      <c r="E332" s="249">
        <v>6.8759340655830002E-3</v>
      </c>
      <c r="F332" s="249">
        <f>VLOOKUP(A332,[3]pfba_fluxes_formate_NO2!$A$2:$B$679,2,FALSE)</f>
        <v>1.1206522357070601E-2</v>
      </c>
      <c r="G332" s="249">
        <v>3.72968819044334E-3</v>
      </c>
      <c r="H332" t="s">
        <v>5518</v>
      </c>
      <c r="I332" t="s">
        <v>5517</v>
      </c>
    </row>
    <row r="333" spans="1:9" x14ac:dyDescent="0.2">
      <c r="A333" t="s">
        <v>2727</v>
      </c>
      <c r="B333" s="249">
        <v>0</v>
      </c>
      <c r="C333" s="249">
        <v>0</v>
      </c>
      <c r="D333" s="249">
        <v>0</v>
      </c>
      <c r="E333" s="249">
        <v>0</v>
      </c>
      <c r="F333" s="249">
        <f>VLOOKUP(A333,[3]pfba_fluxes_formate_NO2!$A$2:$B$679,2,FALSE)</f>
        <v>0</v>
      </c>
      <c r="G333" s="249">
        <v>0</v>
      </c>
      <c r="H333" t="s">
        <v>5507</v>
      </c>
      <c r="I333" t="s">
        <v>5506</v>
      </c>
    </row>
    <row r="334" spans="1:9" s="253" customFormat="1" x14ac:dyDescent="0.2">
      <c r="A334" s="254" t="s">
        <v>5516</v>
      </c>
      <c r="B334" s="249"/>
      <c r="C334" s="249"/>
      <c r="D334" s="249"/>
      <c r="E334" s="249"/>
      <c r="F334" s="249"/>
      <c r="G334" s="249"/>
      <c r="H334" s="254"/>
      <c r="I334" s="254"/>
    </row>
    <row r="335" spans="1:9" x14ac:dyDescent="0.2">
      <c r="A335" t="s">
        <v>2739</v>
      </c>
      <c r="B335" s="249">
        <v>-2.168404344971E-19</v>
      </c>
      <c r="C335" s="249">
        <v>-5.4210108624275198E-20</v>
      </c>
      <c r="D335" s="249">
        <v>0</v>
      </c>
      <c r="E335" s="249">
        <v>0</v>
      </c>
      <c r="F335" s="249">
        <f>VLOOKUP(A335,[3]pfba_fluxes_formate_NO2!$A$2:$B$679,2,FALSE)</f>
        <v>0</v>
      </c>
      <c r="G335" s="249">
        <v>0</v>
      </c>
      <c r="H335" t="s">
        <v>5515</v>
      </c>
      <c r="I335" t="s">
        <v>5514</v>
      </c>
    </row>
    <row r="336" spans="1:9" x14ac:dyDescent="0.2">
      <c r="A336" t="s">
        <v>2736</v>
      </c>
      <c r="B336" s="249">
        <v>0</v>
      </c>
      <c r="C336" s="249">
        <v>0</v>
      </c>
      <c r="D336" s="249">
        <v>-3.8082601308553297E-18</v>
      </c>
      <c r="E336" s="249">
        <v>0</v>
      </c>
      <c r="F336" s="249">
        <f>VLOOKUP(A336,[3]pfba_fluxes_formate_NO2!$A$2:$B$679,2,FALSE)</f>
        <v>0</v>
      </c>
      <c r="G336" s="249">
        <v>-2.2158381900172401E-18</v>
      </c>
      <c r="H336" t="s">
        <v>5513</v>
      </c>
      <c r="I336" t="s">
        <v>5512</v>
      </c>
    </row>
    <row r="337" spans="1:9" x14ac:dyDescent="0.2">
      <c r="A337" t="s">
        <v>2733</v>
      </c>
      <c r="B337" s="249">
        <v>0</v>
      </c>
      <c r="C337" s="249">
        <v>0</v>
      </c>
      <c r="D337" s="249">
        <v>0</v>
      </c>
      <c r="E337" s="249">
        <v>0</v>
      </c>
      <c r="F337" s="249">
        <f>VLOOKUP(A337,[3]pfba_fluxes_formate_NO2!$A$2:$B$679,2,FALSE)</f>
        <v>0</v>
      </c>
      <c r="G337" s="249">
        <v>0</v>
      </c>
      <c r="H337" t="s">
        <v>5511</v>
      </c>
      <c r="I337" t="s">
        <v>5510</v>
      </c>
    </row>
    <row r="338" spans="1:9" x14ac:dyDescent="0.2">
      <c r="A338" t="s">
        <v>2730</v>
      </c>
      <c r="B338" s="249">
        <v>-2.168404344971E-19</v>
      </c>
      <c r="C338" s="249">
        <v>-5.4210108624275198E-20</v>
      </c>
      <c r="D338" s="249">
        <v>0</v>
      </c>
      <c r="E338" s="249">
        <v>0</v>
      </c>
      <c r="F338" s="249">
        <f>VLOOKUP(A338,[3]pfba_fluxes_formate_NO2!$A$2:$B$679,2,FALSE)</f>
        <v>0</v>
      </c>
      <c r="G338" s="249">
        <v>0</v>
      </c>
      <c r="H338" t="s">
        <v>5509</v>
      </c>
      <c r="I338" t="s">
        <v>5508</v>
      </c>
    </row>
    <row r="339" spans="1:9" x14ac:dyDescent="0.2">
      <c r="A339" t="s">
        <v>2727</v>
      </c>
      <c r="B339" s="249">
        <v>0</v>
      </c>
      <c r="C339" s="249">
        <v>0</v>
      </c>
      <c r="D339" s="249">
        <v>0</v>
      </c>
      <c r="E339" s="249">
        <v>0</v>
      </c>
      <c r="F339" s="249">
        <f>VLOOKUP(A339,[3]pfba_fluxes_formate_NO2!$A$2:$B$679,2,FALSE)</f>
        <v>0</v>
      </c>
      <c r="G339" s="249">
        <v>0</v>
      </c>
      <c r="H339" t="s">
        <v>5507</v>
      </c>
      <c r="I339" t="s">
        <v>5506</v>
      </c>
    </row>
    <row r="340" spans="1:9" x14ac:dyDescent="0.2">
      <c r="A340" t="s">
        <v>2724</v>
      </c>
      <c r="B340" s="249">
        <v>-2.168404344971E-19</v>
      </c>
      <c r="C340" s="249">
        <v>-5.4210108624275198E-20</v>
      </c>
      <c r="D340" s="249">
        <v>0</v>
      </c>
      <c r="E340" s="249">
        <v>0</v>
      </c>
      <c r="F340" s="249">
        <f>VLOOKUP(A340,[3]pfba_fluxes_formate_NO2!$A$2:$B$679,2,FALSE)</f>
        <v>0</v>
      </c>
      <c r="G340" s="249">
        <v>0</v>
      </c>
      <c r="H340" t="s">
        <v>5505</v>
      </c>
      <c r="I340" t="s">
        <v>5504</v>
      </c>
    </row>
    <row r="341" spans="1:9" x14ac:dyDescent="0.2">
      <c r="A341" t="s">
        <v>2718</v>
      </c>
      <c r="B341" s="249">
        <v>-2.168404344971E-19</v>
      </c>
      <c r="C341" s="249">
        <v>-5.4210108624275198E-20</v>
      </c>
      <c r="D341" s="249">
        <v>0</v>
      </c>
      <c r="E341" s="249">
        <v>0</v>
      </c>
      <c r="F341" s="249">
        <f>VLOOKUP(A341,[3]pfba_fluxes_formate_NO2!$A$2:$B$679,2,FALSE)</f>
        <v>0</v>
      </c>
      <c r="G341" s="249">
        <v>0</v>
      </c>
      <c r="H341" t="s">
        <v>5503</v>
      </c>
      <c r="I341" t="s">
        <v>5502</v>
      </c>
    </row>
    <row r="342" spans="1:9" x14ac:dyDescent="0.2">
      <c r="A342" t="s">
        <v>2760</v>
      </c>
      <c r="B342" s="249">
        <v>0</v>
      </c>
      <c r="C342" s="249">
        <v>0</v>
      </c>
      <c r="D342" s="249">
        <v>0</v>
      </c>
      <c r="E342" s="249">
        <v>0</v>
      </c>
      <c r="F342" s="249">
        <f>VLOOKUP(A342,[3]pfba_fluxes_formate_NO2!$A$2:$B$679,2,FALSE)</f>
        <v>0</v>
      </c>
      <c r="G342" s="249">
        <v>0</v>
      </c>
      <c r="H342" t="s">
        <v>5501</v>
      </c>
      <c r="I342" t="s">
        <v>5500</v>
      </c>
    </row>
    <row r="343" spans="1:9" x14ac:dyDescent="0.2">
      <c r="A343" t="s">
        <v>2757</v>
      </c>
      <c r="B343" s="249">
        <v>2.168404344971E-19</v>
      </c>
      <c r="C343" s="249">
        <v>5.4210108624275198E-20</v>
      </c>
      <c r="D343" s="249">
        <v>0</v>
      </c>
      <c r="E343" s="249">
        <v>0</v>
      </c>
      <c r="F343" s="249">
        <f>VLOOKUP(A343,[3]pfba_fluxes_formate_NO2!$A$2:$B$679,2,FALSE)</f>
        <v>0</v>
      </c>
      <c r="G343" s="249">
        <v>0</v>
      </c>
      <c r="H343" t="s">
        <v>5499</v>
      </c>
      <c r="I343" t="s">
        <v>5498</v>
      </c>
    </row>
    <row r="344" spans="1:9" x14ac:dyDescent="0.2">
      <c r="A344" t="s">
        <v>2754</v>
      </c>
      <c r="B344" s="249">
        <v>2.168404344971E-19</v>
      </c>
      <c r="C344" s="249">
        <v>5.4210108624275198E-20</v>
      </c>
      <c r="D344" s="249">
        <v>0</v>
      </c>
      <c r="E344" s="249">
        <v>0</v>
      </c>
      <c r="F344" s="249">
        <f>VLOOKUP(A344,[3]pfba_fluxes_formate_NO2!$A$2:$B$679,2,FALSE)</f>
        <v>0</v>
      </c>
      <c r="G344" s="249">
        <v>0</v>
      </c>
      <c r="H344" t="s">
        <v>5497</v>
      </c>
      <c r="I344" t="s">
        <v>5496</v>
      </c>
    </row>
    <row r="345" spans="1:9" x14ac:dyDescent="0.2">
      <c r="A345" t="s">
        <v>2751</v>
      </c>
      <c r="B345" s="249">
        <v>2.168404344971E-19</v>
      </c>
      <c r="C345" s="249">
        <v>5.4210108624275198E-20</v>
      </c>
      <c r="D345" s="249">
        <v>0</v>
      </c>
      <c r="E345" s="249">
        <v>0</v>
      </c>
      <c r="F345" s="249">
        <f>VLOOKUP(A345,[3]pfba_fluxes_formate_NO2!$A$2:$B$679,2,FALSE)</f>
        <v>0</v>
      </c>
      <c r="G345" s="249">
        <v>0</v>
      </c>
      <c r="H345" t="s">
        <v>5495</v>
      </c>
      <c r="I345" t="s">
        <v>5494</v>
      </c>
    </row>
    <row r="346" spans="1:9" x14ac:dyDescent="0.2">
      <c r="A346" t="s">
        <v>2748</v>
      </c>
      <c r="B346" s="249">
        <v>2.168404344971E-19</v>
      </c>
      <c r="C346" s="249">
        <v>5.4210108624275198E-20</v>
      </c>
      <c r="D346" s="249">
        <v>0</v>
      </c>
      <c r="E346" s="249">
        <v>0</v>
      </c>
      <c r="F346" s="249">
        <f>VLOOKUP(A346,[3]pfba_fluxes_formate_NO2!$A$2:$B$679,2,FALSE)</f>
        <v>0</v>
      </c>
      <c r="G346" s="249">
        <v>0</v>
      </c>
      <c r="H346" t="s">
        <v>5493</v>
      </c>
      <c r="I346" t="s">
        <v>5492</v>
      </c>
    </row>
    <row r="347" spans="1:9" x14ac:dyDescent="0.2">
      <c r="A347" t="s">
        <v>2745</v>
      </c>
      <c r="B347" s="249">
        <v>2.168404344971E-19</v>
      </c>
      <c r="C347" s="249">
        <v>5.4210108624275198E-20</v>
      </c>
      <c r="D347" s="249">
        <v>0</v>
      </c>
      <c r="E347" s="249">
        <v>0</v>
      </c>
      <c r="F347" s="249">
        <f>VLOOKUP(A347,[3]pfba_fluxes_formate_NO2!$A$2:$B$679,2,FALSE)</f>
        <v>0</v>
      </c>
      <c r="G347" s="249">
        <v>0</v>
      </c>
      <c r="H347" t="s">
        <v>5491</v>
      </c>
      <c r="I347" t="s">
        <v>5490</v>
      </c>
    </row>
    <row r="348" spans="1:9" x14ac:dyDescent="0.2">
      <c r="A348" t="s">
        <v>2742</v>
      </c>
      <c r="B348" s="249">
        <v>0</v>
      </c>
      <c r="C348" s="249">
        <v>0</v>
      </c>
      <c r="D348" s="249">
        <v>0</v>
      </c>
      <c r="E348" s="249">
        <v>0</v>
      </c>
      <c r="F348" s="249">
        <f>VLOOKUP(A348,[3]pfba_fluxes_formate_NO2!$A$2:$B$679,2,FALSE)</f>
        <v>0</v>
      </c>
      <c r="G348" s="249">
        <v>0</v>
      </c>
      <c r="H348" t="s">
        <v>5489</v>
      </c>
      <c r="I348" t="s">
        <v>5488</v>
      </c>
    </row>
    <row r="349" spans="1:9" x14ac:dyDescent="0.2">
      <c r="A349" t="s">
        <v>2781</v>
      </c>
      <c r="B349" s="249">
        <v>-2.168404344971E-19</v>
      </c>
      <c r="C349" s="249">
        <v>-5.4210108624275198E-20</v>
      </c>
      <c r="D349" s="249">
        <v>0</v>
      </c>
      <c r="E349" s="249">
        <v>0</v>
      </c>
      <c r="F349" s="249">
        <f>VLOOKUP(A349,[3]pfba_fluxes_formate_NO2!$A$2:$B$679,2,FALSE)</f>
        <v>0</v>
      </c>
      <c r="G349" s="249">
        <v>0</v>
      </c>
      <c r="H349" t="s">
        <v>5482</v>
      </c>
      <c r="I349" t="s">
        <v>5487</v>
      </c>
    </row>
    <row r="350" spans="1:9" x14ac:dyDescent="0.2">
      <c r="A350" t="s">
        <v>2778</v>
      </c>
      <c r="B350" s="249">
        <v>-2.168404344971E-19</v>
      </c>
      <c r="C350" s="249">
        <v>-5.4210108624275198E-20</v>
      </c>
      <c r="D350" s="249">
        <v>0</v>
      </c>
      <c r="E350" s="249">
        <v>0</v>
      </c>
      <c r="F350" s="249">
        <f>VLOOKUP(A350,[3]pfba_fluxes_formate_NO2!$A$2:$B$679,2,FALSE)</f>
        <v>0</v>
      </c>
      <c r="G350" s="249">
        <v>0</v>
      </c>
      <c r="H350" t="s">
        <v>5482</v>
      </c>
      <c r="I350" t="s">
        <v>5486</v>
      </c>
    </row>
    <row r="351" spans="1:9" x14ac:dyDescent="0.2">
      <c r="A351" t="s">
        <v>2775</v>
      </c>
      <c r="B351" s="249">
        <v>-2.168404344971E-19</v>
      </c>
      <c r="C351" s="249">
        <v>-5.4210108624275198E-20</v>
      </c>
      <c r="D351" s="249">
        <v>0</v>
      </c>
      <c r="E351" s="249">
        <v>0</v>
      </c>
      <c r="F351" s="249">
        <f>VLOOKUP(A351,[3]pfba_fluxes_formate_NO2!$A$2:$B$679,2,FALSE)</f>
        <v>0</v>
      </c>
      <c r="G351" s="249">
        <v>0</v>
      </c>
      <c r="H351" t="s">
        <v>5482</v>
      </c>
      <c r="I351" t="s">
        <v>5485</v>
      </c>
    </row>
    <row r="352" spans="1:9" x14ac:dyDescent="0.2">
      <c r="A352" t="s">
        <v>2772</v>
      </c>
      <c r="B352" s="249">
        <v>0</v>
      </c>
      <c r="C352" s="249">
        <v>0</v>
      </c>
      <c r="D352" s="249">
        <v>0</v>
      </c>
      <c r="E352" s="249">
        <v>0</v>
      </c>
      <c r="F352" s="249">
        <f>VLOOKUP(A352,[3]pfba_fluxes_formate_NO2!$A$2:$B$679,2,FALSE)</f>
        <v>0</v>
      </c>
      <c r="G352" s="249">
        <v>0</v>
      </c>
      <c r="H352" t="s">
        <v>5480</v>
      </c>
      <c r="I352" t="s">
        <v>5484</v>
      </c>
    </row>
    <row r="353" spans="1:9" x14ac:dyDescent="0.2">
      <c r="A353" t="s">
        <v>2769</v>
      </c>
      <c r="B353" s="249">
        <v>-2.168404344971E-19</v>
      </c>
      <c r="C353" s="249">
        <v>-5.4210108624275198E-20</v>
      </c>
      <c r="D353" s="249">
        <v>0</v>
      </c>
      <c r="E353" s="249">
        <v>0</v>
      </c>
      <c r="F353" s="249">
        <f>VLOOKUP(A353,[3]pfba_fluxes_formate_NO2!$A$2:$B$679,2,FALSE)</f>
        <v>0</v>
      </c>
      <c r="G353" s="249">
        <v>0</v>
      </c>
      <c r="H353" t="s">
        <v>5482</v>
      </c>
      <c r="I353" t="s">
        <v>5483</v>
      </c>
    </row>
    <row r="354" spans="1:9" x14ac:dyDescent="0.2">
      <c r="A354" t="s">
        <v>2766</v>
      </c>
      <c r="B354" s="249">
        <v>-2.168404344971E-19</v>
      </c>
      <c r="C354" s="249">
        <v>-5.4210108624275198E-20</v>
      </c>
      <c r="D354" s="249">
        <v>0</v>
      </c>
      <c r="E354" s="249">
        <v>0</v>
      </c>
      <c r="F354" s="249">
        <f>VLOOKUP(A354,[3]pfba_fluxes_formate_NO2!$A$2:$B$679,2,FALSE)</f>
        <v>0</v>
      </c>
      <c r="G354" s="249">
        <v>0</v>
      </c>
      <c r="H354" t="s">
        <v>5482</v>
      </c>
      <c r="I354" t="s">
        <v>5481</v>
      </c>
    </row>
    <row r="355" spans="1:9" x14ac:dyDescent="0.2">
      <c r="A355" t="s">
        <v>2763</v>
      </c>
      <c r="B355" s="249">
        <v>0</v>
      </c>
      <c r="C355" s="249">
        <v>0</v>
      </c>
      <c r="D355" s="249">
        <v>0</v>
      </c>
      <c r="E355" s="249">
        <v>0</v>
      </c>
      <c r="F355" s="249">
        <f>VLOOKUP(A355,[3]pfba_fluxes_formate_NO2!$A$2:$B$679,2,FALSE)</f>
        <v>0</v>
      </c>
      <c r="G355" s="249">
        <v>0</v>
      </c>
      <c r="H355" t="s">
        <v>5480</v>
      </c>
      <c r="I355" t="s">
        <v>5479</v>
      </c>
    </row>
    <row r="356" spans="1:9" x14ac:dyDescent="0.2">
      <c r="A356" t="s">
        <v>2802</v>
      </c>
      <c r="B356" s="249">
        <v>0</v>
      </c>
      <c r="C356" s="249">
        <v>0</v>
      </c>
      <c r="D356" s="249">
        <v>0</v>
      </c>
      <c r="E356" s="249">
        <v>0</v>
      </c>
      <c r="F356" s="249">
        <f>VLOOKUP(A356,[3]pfba_fluxes_formate_NO2!$A$2:$B$679,2,FALSE)</f>
        <v>0</v>
      </c>
      <c r="G356" s="249">
        <v>0</v>
      </c>
      <c r="H356" t="s">
        <v>5478</v>
      </c>
      <c r="I356" t="s">
        <v>5477</v>
      </c>
    </row>
    <row r="357" spans="1:9" x14ac:dyDescent="0.2">
      <c r="A357" t="s">
        <v>2799</v>
      </c>
      <c r="B357" s="249">
        <v>0</v>
      </c>
      <c r="C357" s="249">
        <v>0</v>
      </c>
      <c r="D357" s="249">
        <v>0</v>
      </c>
      <c r="E357" s="249">
        <v>0</v>
      </c>
      <c r="F357" s="249">
        <f>VLOOKUP(A357,[3]pfba_fluxes_formate_NO2!$A$2:$B$679,2,FALSE)</f>
        <v>0</v>
      </c>
      <c r="G357" s="249">
        <v>0</v>
      </c>
      <c r="H357" t="s">
        <v>5476</v>
      </c>
      <c r="I357" t="s">
        <v>5475</v>
      </c>
    </row>
    <row r="358" spans="1:9" x14ac:dyDescent="0.2">
      <c r="A358" t="s">
        <v>2796</v>
      </c>
      <c r="B358" s="249">
        <v>2.168404344971E-19</v>
      </c>
      <c r="C358" s="249">
        <v>5.4210108624275198E-20</v>
      </c>
      <c r="D358" s="249">
        <v>0</v>
      </c>
      <c r="E358" s="249">
        <v>0</v>
      </c>
      <c r="F358" s="249">
        <f>VLOOKUP(A358,[3]pfba_fluxes_formate_NO2!$A$2:$B$679,2,FALSE)</f>
        <v>0</v>
      </c>
      <c r="G358" s="249">
        <v>0</v>
      </c>
      <c r="H358" t="s">
        <v>5474</v>
      </c>
      <c r="I358" t="s">
        <v>5473</v>
      </c>
    </row>
    <row r="359" spans="1:9" x14ac:dyDescent="0.2">
      <c r="A359" t="s">
        <v>2793</v>
      </c>
      <c r="B359" s="249">
        <v>2.168404344971E-19</v>
      </c>
      <c r="C359" s="249">
        <v>5.4210108624275198E-20</v>
      </c>
      <c r="D359" s="249">
        <v>0</v>
      </c>
      <c r="E359" s="249">
        <v>0</v>
      </c>
      <c r="F359" s="249">
        <f>VLOOKUP(A359,[3]pfba_fluxes_formate_NO2!$A$2:$B$679,2,FALSE)</f>
        <v>0</v>
      </c>
      <c r="G359" s="249">
        <v>0</v>
      </c>
      <c r="H359" t="s">
        <v>5472</v>
      </c>
      <c r="I359" t="s">
        <v>5471</v>
      </c>
    </row>
    <row r="360" spans="1:9" x14ac:dyDescent="0.2">
      <c r="A360" t="s">
        <v>2790</v>
      </c>
      <c r="B360" s="249">
        <v>2.168404344971E-19</v>
      </c>
      <c r="C360" s="249">
        <v>5.4210108624275198E-20</v>
      </c>
      <c r="D360" s="249">
        <v>0</v>
      </c>
      <c r="E360" s="249">
        <v>0</v>
      </c>
      <c r="F360" s="249">
        <f>VLOOKUP(A360,[3]pfba_fluxes_formate_NO2!$A$2:$B$679,2,FALSE)</f>
        <v>0</v>
      </c>
      <c r="G360" s="249">
        <v>0</v>
      </c>
      <c r="H360" t="s">
        <v>5470</v>
      </c>
      <c r="I360" t="s">
        <v>5469</v>
      </c>
    </row>
    <row r="361" spans="1:9" x14ac:dyDescent="0.2">
      <c r="A361" t="s">
        <v>2787</v>
      </c>
      <c r="B361" s="249">
        <v>2.168404344971E-19</v>
      </c>
      <c r="C361" s="249">
        <v>5.4210108624275198E-20</v>
      </c>
      <c r="D361" s="249">
        <v>0</v>
      </c>
      <c r="E361" s="249">
        <v>0</v>
      </c>
      <c r="F361" s="249">
        <f>VLOOKUP(A361,[3]pfba_fluxes_formate_NO2!$A$2:$B$679,2,FALSE)</f>
        <v>0</v>
      </c>
      <c r="G361" s="249">
        <v>0</v>
      </c>
      <c r="H361" t="s">
        <v>5468</v>
      </c>
      <c r="I361" t="s">
        <v>5467</v>
      </c>
    </row>
    <row r="362" spans="1:9" x14ac:dyDescent="0.2">
      <c r="A362" t="s">
        <v>2784</v>
      </c>
      <c r="B362" s="249">
        <v>0</v>
      </c>
      <c r="C362" s="249">
        <v>0</v>
      </c>
      <c r="D362" s="249">
        <v>0</v>
      </c>
      <c r="E362" s="249">
        <v>0</v>
      </c>
      <c r="F362" s="249">
        <f>VLOOKUP(A362,[3]pfba_fluxes_formate_NO2!$A$2:$B$679,2,FALSE)</f>
        <v>0</v>
      </c>
      <c r="G362" s="249">
        <v>0</v>
      </c>
      <c r="H362" t="s">
        <v>5466</v>
      </c>
      <c r="I362" t="s">
        <v>5465</v>
      </c>
    </row>
    <row r="363" spans="1:9" x14ac:dyDescent="0.2">
      <c r="A363" t="s">
        <v>2625</v>
      </c>
      <c r="B363" s="249">
        <v>0</v>
      </c>
      <c r="C363" s="249">
        <v>0</v>
      </c>
      <c r="D363" s="249">
        <v>0</v>
      </c>
      <c r="E363" s="249">
        <v>0</v>
      </c>
      <c r="F363" s="249">
        <f>VLOOKUP(A363,[3]pfba_fluxes_formate_NO2!$A$2:$B$679,2,FALSE)</f>
        <v>0</v>
      </c>
      <c r="G363" s="249">
        <v>0</v>
      </c>
      <c r="H363" t="s">
        <v>5464</v>
      </c>
      <c r="I363" t="s">
        <v>5463</v>
      </c>
    </row>
    <row r="364" spans="1:9" x14ac:dyDescent="0.2">
      <c r="A364" t="s">
        <v>2480</v>
      </c>
      <c r="B364" s="249">
        <v>0</v>
      </c>
      <c r="C364" s="249">
        <v>0</v>
      </c>
      <c r="D364" s="249">
        <v>0</v>
      </c>
      <c r="E364" s="249">
        <v>0</v>
      </c>
      <c r="F364" s="249">
        <f>VLOOKUP(A364,[3]pfba_fluxes_formate_NO2!$A$2:$B$679,2,FALSE)</f>
        <v>0</v>
      </c>
      <c r="G364" s="249">
        <v>0</v>
      </c>
      <c r="H364" t="s">
        <v>5457</v>
      </c>
      <c r="I364" t="s">
        <v>5462</v>
      </c>
    </row>
    <row r="365" spans="1:9" x14ac:dyDescent="0.2">
      <c r="A365" t="s">
        <v>2477</v>
      </c>
      <c r="B365" s="249">
        <v>0</v>
      </c>
      <c r="C365" s="249">
        <v>0</v>
      </c>
      <c r="D365" s="249">
        <v>0</v>
      </c>
      <c r="E365" s="249">
        <v>0</v>
      </c>
      <c r="F365" s="249">
        <f>VLOOKUP(A365,[3]pfba_fluxes_formate_NO2!$A$2:$B$679,2,FALSE)</f>
        <v>0</v>
      </c>
      <c r="G365" s="249">
        <v>0</v>
      </c>
      <c r="H365" t="s">
        <v>5457</v>
      </c>
      <c r="I365" t="s">
        <v>5461</v>
      </c>
    </row>
    <row r="366" spans="1:9" x14ac:dyDescent="0.2">
      <c r="A366" t="s">
        <v>2474</v>
      </c>
      <c r="B366" s="249">
        <v>0</v>
      </c>
      <c r="C366" s="249">
        <v>0</v>
      </c>
      <c r="D366" s="249">
        <v>0</v>
      </c>
      <c r="E366" s="249">
        <v>0</v>
      </c>
      <c r="F366" s="249">
        <f>VLOOKUP(A366,[3]pfba_fluxes_formate_NO2!$A$2:$B$679,2,FALSE)</f>
        <v>0</v>
      </c>
      <c r="G366" s="249">
        <v>0</v>
      </c>
      <c r="H366" t="s">
        <v>5457</v>
      </c>
      <c r="I366" t="s">
        <v>5460</v>
      </c>
    </row>
    <row r="367" spans="1:9" x14ac:dyDescent="0.2">
      <c r="A367" t="s">
        <v>2471</v>
      </c>
      <c r="B367" s="249">
        <v>0</v>
      </c>
      <c r="C367" s="249">
        <v>0</v>
      </c>
      <c r="D367" s="249">
        <v>0</v>
      </c>
      <c r="E367" s="249">
        <v>0</v>
      </c>
      <c r="F367" s="249">
        <f>VLOOKUP(A367,[3]pfba_fluxes_formate_NO2!$A$2:$B$679,2,FALSE)</f>
        <v>0</v>
      </c>
      <c r="G367" s="249">
        <v>0</v>
      </c>
      <c r="H367" t="s">
        <v>5457</v>
      </c>
      <c r="I367" t="s">
        <v>5459</v>
      </c>
    </row>
    <row r="368" spans="1:9" x14ac:dyDescent="0.2">
      <c r="A368" t="s">
        <v>2468</v>
      </c>
      <c r="B368" s="249">
        <v>0</v>
      </c>
      <c r="C368" s="249">
        <v>0</v>
      </c>
      <c r="D368" s="249">
        <v>0</v>
      </c>
      <c r="E368" s="249">
        <v>0</v>
      </c>
      <c r="F368" s="249">
        <f>VLOOKUP(A368,[3]pfba_fluxes_formate_NO2!$A$2:$B$679,2,FALSE)</f>
        <v>0</v>
      </c>
      <c r="G368" s="249">
        <v>0</v>
      </c>
      <c r="H368" t="s">
        <v>5457</v>
      </c>
      <c r="I368" t="s">
        <v>5458</v>
      </c>
    </row>
    <row r="369" spans="1:9" x14ac:dyDescent="0.2">
      <c r="A369" t="s">
        <v>2465</v>
      </c>
      <c r="B369" s="249">
        <v>0</v>
      </c>
      <c r="C369" s="249">
        <v>0</v>
      </c>
      <c r="D369" s="249">
        <v>0</v>
      </c>
      <c r="E369" s="249">
        <v>0</v>
      </c>
      <c r="F369" s="249">
        <f>VLOOKUP(A369,[3]pfba_fluxes_formate_NO2!$A$2:$B$679,2,FALSE)</f>
        <v>0</v>
      </c>
      <c r="G369" s="249">
        <v>0</v>
      </c>
      <c r="H369" t="s">
        <v>5457</v>
      </c>
      <c r="I369" t="s">
        <v>5456</v>
      </c>
    </row>
    <row r="370" spans="1:9" x14ac:dyDescent="0.2">
      <c r="A370" t="s">
        <v>2268</v>
      </c>
      <c r="B370" s="249">
        <v>5.3187968197252498E-5</v>
      </c>
      <c r="C370" s="249">
        <v>5.4889121945661803E-5</v>
      </c>
      <c r="D370" s="249">
        <v>1.0116735058174501E-4</v>
      </c>
      <c r="E370" s="249">
        <v>1.08513949857678E-4</v>
      </c>
      <c r="F370" s="249">
        <f>VLOOKUP(A370,[3]pfba_fluxes_formate_NO2!$A$2:$B$679,2,FALSE)</f>
        <v>1.7685800845895799E-4</v>
      </c>
      <c r="G370" s="249">
        <v>5.8860831622621497E-5</v>
      </c>
      <c r="H370" t="s">
        <v>5455</v>
      </c>
      <c r="I370" t="s">
        <v>5454</v>
      </c>
    </row>
    <row r="371" spans="1:9" x14ac:dyDescent="0.2">
      <c r="A371" t="s">
        <v>2265</v>
      </c>
      <c r="B371" s="249">
        <v>2.65939840986262E-4</v>
      </c>
      <c r="C371" s="249">
        <v>2.7444560972830903E-4</v>
      </c>
      <c r="D371" s="249">
        <v>5.0583675290874399E-4</v>
      </c>
      <c r="E371" s="249">
        <v>5.4256974928839101E-4</v>
      </c>
      <c r="F371" s="249">
        <f>VLOOKUP(A371,[3]pfba_fluxes_formate_NO2!$A$2:$B$679,2,FALSE)</f>
        <v>8.8429004229479303E-4</v>
      </c>
      <c r="G371" s="249">
        <v>2.9430415811311901E-4</v>
      </c>
      <c r="H371" t="s">
        <v>5453</v>
      </c>
      <c r="I371" t="s">
        <v>5452</v>
      </c>
    </row>
    <row r="372" spans="1:9" x14ac:dyDescent="0.2">
      <c r="A372" t="s">
        <v>2262</v>
      </c>
      <c r="B372" s="249">
        <v>1.70028268193379E-3</v>
      </c>
      <c r="C372" s="249">
        <v>1.75466419632066E-3</v>
      </c>
      <c r="D372" s="249">
        <v>3.2340602583905099E-3</v>
      </c>
      <c r="E372" s="249">
        <v>3.4689121608667398E-3</v>
      </c>
      <c r="F372" s="249">
        <f>VLOOKUP(A372,[3]pfba_fluxes_formate_NO2!$A$2:$B$679,2,FALSE)</f>
        <v>5.6536961109110596E-3</v>
      </c>
      <c r="G372" s="249">
        <v>1.88162954976983E-3</v>
      </c>
      <c r="H372" t="s">
        <v>5451</v>
      </c>
      <c r="I372" t="s">
        <v>5450</v>
      </c>
    </row>
    <row r="373" spans="1:9" ht="12" customHeight="1" x14ac:dyDescent="0.2">
      <c r="A373" t="s">
        <v>2259</v>
      </c>
      <c r="B373" s="249">
        <v>2.1275187278900999E-4</v>
      </c>
      <c r="C373" s="249">
        <v>2.1955648778264699E-4</v>
      </c>
      <c r="D373" s="249">
        <v>4.0466940232699499E-4</v>
      </c>
      <c r="E373" s="249">
        <v>4.3405579943071301E-4</v>
      </c>
      <c r="F373" s="249">
        <f>VLOOKUP(A373,[3]pfba_fluxes_formate_NO2!$A$2:$B$679,2,FALSE)</f>
        <v>7.0743203383583401E-4</v>
      </c>
      <c r="G373" s="249">
        <v>2.3544332649049499E-4</v>
      </c>
      <c r="H373" t="s">
        <v>5449</v>
      </c>
      <c r="I373" t="s">
        <v>5448</v>
      </c>
    </row>
    <row r="374" spans="1:9" x14ac:dyDescent="0.2">
      <c r="A374" t="s">
        <v>2256</v>
      </c>
      <c r="B374" s="249">
        <v>0</v>
      </c>
      <c r="C374" s="249">
        <v>0</v>
      </c>
      <c r="D374" s="249">
        <v>0</v>
      </c>
      <c r="E374" s="249">
        <v>0</v>
      </c>
      <c r="F374" s="249">
        <f>VLOOKUP(A374,[3]pfba_fluxes_formate_NO2!$A$2:$B$679,2,FALSE)</f>
        <v>0</v>
      </c>
      <c r="G374" s="249">
        <v>0</v>
      </c>
      <c r="H374" t="s">
        <v>5447</v>
      </c>
      <c r="I374" t="s">
        <v>5446</v>
      </c>
    </row>
    <row r="375" spans="1:9" x14ac:dyDescent="0.2">
      <c r="A375" t="s">
        <v>2253</v>
      </c>
      <c r="B375" s="249">
        <v>0</v>
      </c>
      <c r="C375" s="249">
        <v>0</v>
      </c>
      <c r="D375" s="249">
        <v>0</v>
      </c>
      <c r="E375" s="249">
        <v>0</v>
      </c>
      <c r="F375" s="249">
        <f>VLOOKUP(A375,[3]pfba_fluxes_formate_NO2!$A$2:$B$679,2,FALSE)</f>
        <v>0</v>
      </c>
      <c r="G375" s="249">
        <v>0</v>
      </c>
      <c r="H375" t="s">
        <v>5445</v>
      </c>
      <c r="I375" t="s">
        <v>5444</v>
      </c>
    </row>
    <row r="376" spans="1:9" x14ac:dyDescent="0.2">
      <c r="A376" t="s">
        <v>2250</v>
      </c>
      <c r="B376" s="249">
        <v>1.35081944601326E-3</v>
      </c>
      <c r="C376" s="249">
        <v>1.3940237954534901E-3</v>
      </c>
      <c r="D376" s="249">
        <v>2.56935598593757E-3</v>
      </c>
      <c r="E376" s="249">
        <v>2.7559382055701801E-3</v>
      </c>
      <c r="F376" s="249">
        <f>VLOOKUP(A376,[3]pfba_fluxes_formate_NO2!$A$2:$B$679,2,FALSE)</f>
        <v>4.4916781954058701E-3</v>
      </c>
      <c r="G376" s="249">
        <v>1.49489365093777E-3</v>
      </c>
      <c r="H376" t="s">
        <v>5443</v>
      </c>
      <c r="I376" t="s">
        <v>5442</v>
      </c>
    </row>
    <row r="377" spans="1:9" ht="12" customHeight="1" x14ac:dyDescent="0.2">
      <c r="A377" t="s">
        <v>2207</v>
      </c>
      <c r="B377" s="249">
        <v>-5.4519880673556701E-18</v>
      </c>
      <c r="C377" s="249">
        <v>-5.94762334620619E-18</v>
      </c>
      <c r="D377" s="249">
        <v>0</v>
      </c>
      <c r="E377" s="249">
        <v>0</v>
      </c>
      <c r="F377" s="249">
        <f>VLOOKUP(A377,[3]pfba_fluxes_formate_NO2!$A$2:$B$679,2,FALSE)</f>
        <v>0</v>
      </c>
      <c r="G377" s="249">
        <v>0</v>
      </c>
      <c r="H377" t="s">
        <v>2206</v>
      </c>
      <c r="I377" t="s">
        <v>5441</v>
      </c>
    </row>
    <row r="378" spans="1:9" s="253" customFormat="1" x14ac:dyDescent="0.2">
      <c r="A378" s="260" t="s">
        <v>5440</v>
      </c>
      <c r="B378" s="249"/>
      <c r="C378" s="249"/>
      <c r="D378" s="249"/>
      <c r="E378" s="249"/>
      <c r="F378" s="249"/>
      <c r="G378" s="249"/>
      <c r="H378" s="260"/>
      <c r="I378" s="260"/>
    </row>
    <row r="379" spans="1:9" s="253" customFormat="1" x14ac:dyDescent="0.2">
      <c r="A379" s="254" t="s">
        <v>5439</v>
      </c>
      <c r="B379" s="249"/>
      <c r="C379" s="249"/>
      <c r="D379" s="249"/>
      <c r="E379" s="249"/>
      <c r="F379" s="249"/>
      <c r="G379" s="249"/>
      <c r="H379" s="254"/>
      <c r="I379" s="254"/>
    </row>
    <row r="380" spans="1:9" x14ac:dyDescent="0.2">
      <c r="A380" t="s">
        <v>3702</v>
      </c>
      <c r="B380" s="249">
        <v>-2.1814842485799102E-3</v>
      </c>
      <c r="C380" s="249">
        <v>-2.2512564213541101E-3</v>
      </c>
      <c r="D380" s="249">
        <v>-4.1493403347572701E-3</v>
      </c>
      <c r="E380" s="249">
        <v>-4.4506583046716799E-3</v>
      </c>
      <c r="F380" s="249">
        <f>VLOOKUP(A380,[3]pfba_fluxes_formate_NO2!$A$2:$B$679,2,FALSE)</f>
        <v>-7.2537638260143297E-3</v>
      </c>
      <c r="G380" s="249">
        <v>-2.5743934226118998E-3</v>
      </c>
      <c r="H380" t="s">
        <v>4794</v>
      </c>
      <c r="I380" t="s">
        <v>4793</v>
      </c>
    </row>
    <row r="381" spans="1:9" x14ac:dyDescent="0.2">
      <c r="A381" t="s">
        <v>2456</v>
      </c>
      <c r="B381" s="249">
        <v>0</v>
      </c>
      <c r="C381" s="249">
        <v>0</v>
      </c>
      <c r="D381" s="249">
        <v>0</v>
      </c>
      <c r="E381" s="249">
        <v>0</v>
      </c>
      <c r="F381" s="249">
        <f>VLOOKUP(A381,[3]pfba_fluxes_formate_NO2!$A$2:$B$679,2,FALSE)</f>
        <v>0</v>
      </c>
      <c r="G381" s="249">
        <v>0</v>
      </c>
      <c r="H381" t="s">
        <v>5408</v>
      </c>
      <c r="I381" t="s">
        <v>5407</v>
      </c>
    </row>
    <row r="382" spans="1:9" x14ac:dyDescent="0.2">
      <c r="A382" t="s">
        <v>2453</v>
      </c>
      <c r="B382" s="249">
        <v>0</v>
      </c>
      <c r="C382" s="249">
        <v>0</v>
      </c>
      <c r="D382" s="249">
        <v>0</v>
      </c>
      <c r="E382" s="249">
        <v>0</v>
      </c>
      <c r="F382" s="249">
        <f>VLOOKUP(A382,[3]pfba_fluxes_formate_NO2!$A$2:$B$679,2,FALSE)</f>
        <v>0</v>
      </c>
      <c r="G382" s="249">
        <v>0</v>
      </c>
      <c r="H382" t="s">
        <v>5406</v>
      </c>
      <c r="I382" t="s">
        <v>5405</v>
      </c>
    </row>
    <row r="383" spans="1:9" x14ac:dyDescent="0.2">
      <c r="A383" t="s">
        <v>2450</v>
      </c>
      <c r="B383" s="249">
        <v>0</v>
      </c>
      <c r="C383" s="249">
        <v>0</v>
      </c>
      <c r="D383" s="249">
        <v>0</v>
      </c>
      <c r="E383" s="249">
        <v>0</v>
      </c>
      <c r="F383" s="249">
        <f>VLOOKUP(A383,[3]pfba_fluxes_formate_NO2!$A$2:$B$679,2,FALSE)</f>
        <v>0</v>
      </c>
      <c r="G383" s="249">
        <v>0</v>
      </c>
      <c r="H383" t="s">
        <v>5404</v>
      </c>
      <c r="I383" t="s">
        <v>5403</v>
      </c>
    </row>
    <row r="384" spans="1:9" x14ac:dyDescent="0.2">
      <c r="A384" t="s">
        <v>2447</v>
      </c>
      <c r="B384" s="249">
        <v>8.5014134096689795E-4</v>
      </c>
      <c r="C384" s="249">
        <v>8.7733209816033195E-4</v>
      </c>
      <c r="D384" s="249">
        <v>1.61703012919525E-3</v>
      </c>
      <c r="E384" s="249">
        <v>1.7344560804333699E-3</v>
      </c>
      <c r="F384" s="249">
        <f>VLOOKUP(A384,[3]pfba_fluxes_formate_NO2!$A$2:$B$679,2,FALSE)</f>
        <v>2.8268480554555298E-3</v>
      </c>
      <c r="G384" s="249">
        <v>9.4081477488491599E-4</v>
      </c>
      <c r="H384" t="s">
        <v>5402</v>
      </c>
      <c r="I384" t="s">
        <v>5401</v>
      </c>
    </row>
    <row r="385" spans="1:9" x14ac:dyDescent="0.2">
      <c r="A385" t="s">
        <v>2444</v>
      </c>
      <c r="B385" s="249">
        <v>6.7540972300663305E-4</v>
      </c>
      <c r="C385" s="249">
        <v>6.9701189772674601E-4</v>
      </c>
      <c r="D385" s="249">
        <v>1.28467799296878E-3</v>
      </c>
      <c r="E385" s="249">
        <v>1.3779691027850901E-3</v>
      </c>
      <c r="F385" s="249">
        <f>VLOOKUP(A385,[3]pfba_fluxes_formate_NO2!$A$2:$B$679,2,FALSE)</f>
        <v>2.2458390977029299E-3</v>
      </c>
      <c r="G385" s="249">
        <v>7.47446825468885E-4</v>
      </c>
      <c r="H385" t="s">
        <v>5400</v>
      </c>
      <c r="I385" t="s">
        <v>5399</v>
      </c>
    </row>
    <row r="386" spans="1:9" x14ac:dyDescent="0.2">
      <c r="A386" t="s">
        <v>2441</v>
      </c>
      <c r="B386" s="249">
        <v>0</v>
      </c>
      <c r="C386" s="249">
        <v>0</v>
      </c>
      <c r="D386" s="249">
        <v>0</v>
      </c>
      <c r="E386" s="249">
        <v>0</v>
      </c>
      <c r="F386" s="249">
        <f>VLOOKUP(A386,[3]pfba_fluxes_formate_NO2!$A$2:$B$679,2,FALSE)</f>
        <v>0</v>
      </c>
      <c r="G386" s="249">
        <v>0</v>
      </c>
      <c r="H386" t="s">
        <v>5398</v>
      </c>
      <c r="I386" t="s">
        <v>5397</v>
      </c>
    </row>
    <row r="387" spans="1:9" x14ac:dyDescent="0.2">
      <c r="A387" t="s">
        <v>2438</v>
      </c>
      <c r="B387" s="249">
        <v>0</v>
      </c>
      <c r="C387" s="249">
        <v>0</v>
      </c>
      <c r="D387" s="249">
        <v>0</v>
      </c>
      <c r="E387" s="249">
        <v>0</v>
      </c>
      <c r="F387" s="249">
        <f>VLOOKUP(A387,[3]pfba_fluxes_formate_NO2!$A$2:$B$679,2,FALSE)</f>
        <v>0</v>
      </c>
      <c r="G387" s="249">
        <v>0</v>
      </c>
      <c r="H387" t="s">
        <v>5396</v>
      </c>
      <c r="I387" t="s">
        <v>5395</v>
      </c>
    </row>
    <row r="388" spans="1:9" x14ac:dyDescent="0.2">
      <c r="A388" t="s">
        <v>2574</v>
      </c>
      <c r="B388" s="249">
        <v>0</v>
      </c>
      <c r="C388" s="249">
        <v>0</v>
      </c>
      <c r="D388" s="249">
        <v>0</v>
      </c>
      <c r="E388" s="249">
        <v>0</v>
      </c>
      <c r="F388" s="249">
        <f>VLOOKUP(A388,[3]pfba_fluxes_formate_NO2!$A$2:$B$679,2,FALSE)</f>
        <v>0</v>
      </c>
      <c r="G388" s="249">
        <v>0</v>
      </c>
      <c r="H388" t="s">
        <v>5394</v>
      </c>
      <c r="I388" t="s">
        <v>5393</v>
      </c>
    </row>
    <row r="389" spans="1:9" x14ac:dyDescent="0.2">
      <c r="A389" t="s">
        <v>2570</v>
      </c>
      <c r="B389" s="249">
        <v>0</v>
      </c>
      <c r="C389" s="249">
        <v>0</v>
      </c>
      <c r="D389" s="249">
        <v>0</v>
      </c>
      <c r="E389" s="249">
        <v>0</v>
      </c>
      <c r="F389" s="249">
        <f>VLOOKUP(A389,[3]pfba_fluxes_formate_NO2!$A$2:$B$679,2,FALSE)</f>
        <v>0</v>
      </c>
      <c r="G389" s="249">
        <v>0</v>
      </c>
      <c r="H389" t="s">
        <v>5392</v>
      </c>
      <c r="I389" t="s">
        <v>5391</v>
      </c>
    </row>
    <row r="390" spans="1:9" x14ac:dyDescent="0.2">
      <c r="A390" t="s">
        <v>2567</v>
      </c>
      <c r="B390" s="249">
        <v>0</v>
      </c>
      <c r="C390" s="249">
        <v>0</v>
      </c>
      <c r="D390" s="249">
        <v>0</v>
      </c>
      <c r="E390" s="249">
        <v>0</v>
      </c>
      <c r="F390" s="249">
        <f>VLOOKUP(A390,[3]pfba_fluxes_formate_NO2!$A$2:$B$679,2,FALSE)</f>
        <v>0</v>
      </c>
      <c r="G390" s="249">
        <v>0</v>
      </c>
      <c r="H390" t="s">
        <v>5390</v>
      </c>
      <c r="I390" t="s">
        <v>5389</v>
      </c>
    </row>
    <row r="391" spans="1:9" x14ac:dyDescent="0.2">
      <c r="A391" t="s">
        <v>2564</v>
      </c>
      <c r="B391" s="249">
        <v>8.5014134096689795E-4</v>
      </c>
      <c r="C391" s="249">
        <v>8.7733209816033195E-4</v>
      </c>
      <c r="D391" s="249">
        <v>1.61703012919525E-3</v>
      </c>
      <c r="E391" s="249">
        <v>1.7344560804333699E-3</v>
      </c>
      <c r="F391" s="249">
        <f>VLOOKUP(A391,[3]pfba_fluxes_formate_NO2!$A$2:$B$679,2,FALSE)</f>
        <v>2.8268480554555298E-3</v>
      </c>
      <c r="G391" s="249">
        <v>9.4081477488491599E-4</v>
      </c>
      <c r="H391" t="s">
        <v>5388</v>
      </c>
      <c r="I391" t="s">
        <v>5387</v>
      </c>
    </row>
    <row r="392" spans="1:9" x14ac:dyDescent="0.2">
      <c r="A392" t="s">
        <v>2561</v>
      </c>
      <c r="B392" s="249">
        <v>6.7540972300663305E-4</v>
      </c>
      <c r="C392" s="249">
        <v>6.9701189772674601E-4</v>
      </c>
      <c r="D392" s="249">
        <v>1.28467799296878E-3</v>
      </c>
      <c r="E392" s="249">
        <v>1.3779691027850901E-3</v>
      </c>
      <c r="F392" s="249">
        <f>VLOOKUP(A392,[3]pfba_fluxes_formate_NO2!$A$2:$B$679,2,FALSE)</f>
        <v>2.2458390977029299E-3</v>
      </c>
      <c r="G392" s="249">
        <v>7.47446825468885E-4</v>
      </c>
      <c r="H392" t="s">
        <v>5386</v>
      </c>
      <c r="I392" t="s">
        <v>5385</v>
      </c>
    </row>
    <row r="393" spans="1:9" x14ac:dyDescent="0.2">
      <c r="A393" t="s">
        <v>2558</v>
      </c>
      <c r="B393" s="249">
        <v>0</v>
      </c>
      <c r="C393" s="249">
        <v>0</v>
      </c>
      <c r="D393" s="249">
        <v>0</v>
      </c>
      <c r="E393" s="249">
        <v>0</v>
      </c>
      <c r="F393" s="249">
        <f>VLOOKUP(A393,[3]pfba_fluxes_formate_NO2!$A$2:$B$679,2,FALSE)</f>
        <v>0</v>
      </c>
      <c r="G393" s="249">
        <v>0</v>
      </c>
      <c r="H393" t="s">
        <v>5384</v>
      </c>
      <c r="I393" t="s">
        <v>5383</v>
      </c>
    </row>
    <row r="394" spans="1:9" x14ac:dyDescent="0.2">
      <c r="A394" t="s">
        <v>2555</v>
      </c>
      <c r="B394" s="249">
        <v>0</v>
      </c>
      <c r="C394" s="249">
        <v>0</v>
      </c>
      <c r="D394" s="249">
        <v>0</v>
      </c>
      <c r="E394" s="249">
        <v>0</v>
      </c>
      <c r="F394" s="249">
        <f>VLOOKUP(A394,[3]pfba_fluxes_formate_NO2!$A$2:$B$679,2,FALSE)</f>
        <v>0</v>
      </c>
      <c r="G394" s="249">
        <v>0</v>
      </c>
      <c r="H394" t="s">
        <v>5382</v>
      </c>
      <c r="I394" t="s">
        <v>5381</v>
      </c>
    </row>
    <row r="395" spans="1:9" x14ac:dyDescent="0.2">
      <c r="A395" t="s">
        <v>2504</v>
      </c>
      <c r="B395" s="249">
        <v>0</v>
      </c>
      <c r="C395" s="249">
        <v>0</v>
      </c>
      <c r="D395" s="249">
        <v>0</v>
      </c>
      <c r="E395" s="249">
        <v>0</v>
      </c>
      <c r="F395" s="249">
        <f>VLOOKUP(A395,[3]pfba_fluxes_formate_NO2!$A$2:$B$679,2,FALSE)</f>
        <v>0</v>
      </c>
      <c r="G395" s="249">
        <v>0</v>
      </c>
      <c r="H395" t="s">
        <v>5380</v>
      </c>
      <c r="I395" t="s">
        <v>5379</v>
      </c>
    </row>
    <row r="396" spans="1:9" x14ac:dyDescent="0.2">
      <c r="A396" t="s">
        <v>2501</v>
      </c>
      <c r="B396" s="249">
        <v>0</v>
      </c>
      <c r="C396" s="249">
        <v>0</v>
      </c>
      <c r="D396" s="249">
        <v>0</v>
      </c>
      <c r="E396" s="249">
        <v>0</v>
      </c>
      <c r="F396" s="249">
        <f>VLOOKUP(A396,[3]pfba_fluxes_formate_NO2!$A$2:$B$679,2,FALSE)</f>
        <v>0</v>
      </c>
      <c r="G396" s="249">
        <v>0</v>
      </c>
      <c r="H396" t="s">
        <v>5378</v>
      </c>
      <c r="I396" t="s">
        <v>5377</v>
      </c>
    </row>
    <row r="397" spans="1:9" x14ac:dyDescent="0.2">
      <c r="A397" t="s">
        <v>2498</v>
      </c>
      <c r="B397" s="249">
        <v>0</v>
      </c>
      <c r="C397" s="249">
        <v>0</v>
      </c>
      <c r="D397" s="249">
        <v>0</v>
      </c>
      <c r="E397" s="249">
        <v>0</v>
      </c>
      <c r="F397" s="249">
        <f>VLOOKUP(A397,[3]pfba_fluxes_formate_NO2!$A$2:$B$679,2,FALSE)</f>
        <v>0</v>
      </c>
      <c r="G397" s="249">
        <v>0</v>
      </c>
      <c r="H397" t="s">
        <v>5376</v>
      </c>
      <c r="I397" t="s">
        <v>5375</v>
      </c>
    </row>
    <row r="398" spans="1:9" x14ac:dyDescent="0.2">
      <c r="A398" t="s">
        <v>2495</v>
      </c>
      <c r="B398" s="249">
        <v>8.5014134096689795E-4</v>
      </c>
      <c r="C398" s="249">
        <v>8.7733209816033195E-4</v>
      </c>
      <c r="D398" s="249">
        <v>1.61703012919525E-3</v>
      </c>
      <c r="E398" s="249">
        <v>1.7344560804333699E-3</v>
      </c>
      <c r="F398" s="249">
        <f>VLOOKUP(A398,[3]pfba_fluxes_formate_NO2!$A$2:$B$679,2,FALSE)</f>
        <v>2.8268480554555298E-3</v>
      </c>
      <c r="G398" s="249">
        <v>9.4081477488491599E-4</v>
      </c>
      <c r="H398" t="s">
        <v>5374</v>
      </c>
      <c r="I398" t="s">
        <v>5373</v>
      </c>
    </row>
    <row r="399" spans="1:9" x14ac:dyDescent="0.2">
      <c r="A399" t="s">
        <v>2492</v>
      </c>
      <c r="B399" s="249">
        <v>6.7540972300663305E-4</v>
      </c>
      <c r="C399" s="249">
        <v>6.9701189772674601E-4</v>
      </c>
      <c r="D399" s="249">
        <v>1.28467799296878E-3</v>
      </c>
      <c r="E399" s="249">
        <v>1.3779691027850901E-3</v>
      </c>
      <c r="F399" s="249">
        <f>VLOOKUP(A399,[3]pfba_fluxes_formate_NO2!$A$2:$B$679,2,FALSE)</f>
        <v>2.2458390977029299E-3</v>
      </c>
      <c r="G399" s="249">
        <v>7.47446825468885E-4</v>
      </c>
      <c r="H399" t="s">
        <v>5372</v>
      </c>
      <c r="I399" t="s">
        <v>5371</v>
      </c>
    </row>
    <row r="400" spans="1:9" x14ac:dyDescent="0.2">
      <c r="A400" t="s">
        <v>2489</v>
      </c>
      <c r="B400" s="249">
        <v>0</v>
      </c>
      <c r="C400" s="249">
        <v>0</v>
      </c>
      <c r="D400" s="249">
        <v>0</v>
      </c>
      <c r="E400" s="249">
        <v>0</v>
      </c>
      <c r="F400" s="249">
        <f>VLOOKUP(A400,[3]pfba_fluxes_formate_NO2!$A$2:$B$679,2,FALSE)</f>
        <v>0</v>
      </c>
      <c r="G400" s="249">
        <v>0</v>
      </c>
      <c r="H400" t="s">
        <v>5370</v>
      </c>
      <c r="I400" t="s">
        <v>5369</v>
      </c>
    </row>
    <row r="401" spans="1:9" x14ac:dyDescent="0.2">
      <c r="A401" t="s">
        <v>2486</v>
      </c>
      <c r="B401" s="249">
        <v>0</v>
      </c>
      <c r="C401" s="249">
        <v>0</v>
      </c>
      <c r="D401" s="249">
        <v>0</v>
      </c>
      <c r="E401" s="249">
        <v>0</v>
      </c>
      <c r="F401" s="249">
        <f>VLOOKUP(A401,[3]pfba_fluxes_formate_NO2!$A$2:$B$679,2,FALSE)</f>
        <v>0</v>
      </c>
      <c r="G401" s="249">
        <v>0</v>
      </c>
      <c r="H401" t="s">
        <v>5368</v>
      </c>
      <c r="I401" t="s">
        <v>5367</v>
      </c>
    </row>
    <row r="402" spans="1:9" s="253" customFormat="1" x14ac:dyDescent="0.2">
      <c r="A402" s="254" t="s">
        <v>5438</v>
      </c>
      <c r="B402" s="249"/>
      <c r="C402" s="249"/>
      <c r="D402" s="249"/>
      <c r="E402" s="249"/>
      <c r="F402" s="249"/>
      <c r="G402" s="249"/>
      <c r="H402" s="254"/>
      <c r="I402" s="254"/>
    </row>
    <row r="403" spans="1:9" x14ac:dyDescent="0.2">
      <c r="A403" t="s">
        <v>2312</v>
      </c>
      <c r="B403" s="249">
        <v>0</v>
      </c>
      <c r="C403" s="249">
        <v>0</v>
      </c>
      <c r="D403" s="249">
        <v>0</v>
      </c>
      <c r="E403" s="249">
        <v>0</v>
      </c>
      <c r="F403" s="249">
        <f>VLOOKUP(A403,[3]pfba_fluxes_formate_NO2!$A$2:$B$679,2,FALSE)</f>
        <v>0</v>
      </c>
      <c r="G403" s="249">
        <v>0</v>
      </c>
      <c r="H403" t="s">
        <v>5437</v>
      </c>
      <c r="I403" t="s">
        <v>5436</v>
      </c>
    </row>
    <row r="404" spans="1:9" x14ac:dyDescent="0.2">
      <c r="A404" t="s">
        <v>2309</v>
      </c>
      <c r="B404" s="249">
        <v>0</v>
      </c>
      <c r="C404" s="249">
        <v>0</v>
      </c>
      <c r="D404" s="249">
        <v>0</v>
      </c>
      <c r="E404" s="249">
        <v>0</v>
      </c>
      <c r="F404" s="249">
        <f>VLOOKUP(A404,[3]pfba_fluxes_formate_NO2!$A$2:$B$679,2,FALSE)</f>
        <v>0</v>
      </c>
      <c r="G404" s="249">
        <v>0</v>
      </c>
      <c r="H404" t="s">
        <v>5435</v>
      </c>
      <c r="I404" t="s">
        <v>5434</v>
      </c>
    </row>
    <row r="405" spans="1:9" x14ac:dyDescent="0.2">
      <c r="A405" t="s">
        <v>2306</v>
      </c>
      <c r="B405" s="249">
        <v>0</v>
      </c>
      <c r="C405" s="249">
        <v>0</v>
      </c>
      <c r="D405" s="249">
        <v>0</v>
      </c>
      <c r="E405" s="249">
        <v>0</v>
      </c>
      <c r="F405" s="249">
        <f>VLOOKUP(A405,[3]pfba_fluxes_formate_NO2!$A$2:$B$679,2,FALSE)</f>
        <v>0</v>
      </c>
      <c r="G405" s="249">
        <v>0</v>
      </c>
      <c r="H405" t="s">
        <v>5433</v>
      </c>
      <c r="I405" t="s">
        <v>5432</v>
      </c>
    </row>
    <row r="406" spans="1:9" x14ac:dyDescent="0.2">
      <c r="A406" t="s">
        <v>2303</v>
      </c>
      <c r="B406" s="249">
        <v>5.8453695699929099E-4</v>
      </c>
      <c r="C406" s="249">
        <v>6.0323267464346499E-4</v>
      </c>
      <c r="D406" s="249">
        <v>1.11183143972382E-3</v>
      </c>
      <c r="E406" s="249">
        <v>1.1925707296534299E-3</v>
      </c>
      <c r="F406" s="249">
        <f>VLOOKUP(A406,[3]pfba_fluxes_formate_NO2!$A$2:$B$679,2,FALSE)</f>
        <v>1.9436734582934201E-3</v>
      </c>
      <c r="G406" s="249">
        <v>6.4688185259375002E-4</v>
      </c>
      <c r="H406" t="s">
        <v>5431</v>
      </c>
      <c r="I406" t="s">
        <v>5430</v>
      </c>
    </row>
    <row r="407" spans="1:9" x14ac:dyDescent="0.2">
      <c r="A407" t="s">
        <v>2300</v>
      </c>
      <c r="B407" s="249">
        <v>1.4028550899904601E-4</v>
      </c>
      <c r="C407" s="249">
        <v>1.4477237374628001E-4</v>
      </c>
      <c r="D407" s="249">
        <v>2.6683315327654701E-4</v>
      </c>
      <c r="E407" s="249">
        <v>2.8621011866491498E-4</v>
      </c>
      <c r="F407" s="249">
        <f>VLOOKUP(A407,[3]pfba_fluxes_formate_NO2!$A$2:$B$679,2,FALSE)</f>
        <v>4.6647045522043901E-4</v>
      </c>
      <c r="G407" s="249">
        <v>1.5524792550194601E-4</v>
      </c>
      <c r="H407" t="s">
        <v>5429</v>
      </c>
      <c r="I407" t="s">
        <v>5428</v>
      </c>
    </row>
    <row r="408" spans="1:9" x14ac:dyDescent="0.2">
      <c r="A408" t="s">
        <v>2297</v>
      </c>
      <c r="B408" s="249">
        <v>0</v>
      </c>
      <c r="C408" s="249">
        <v>0</v>
      </c>
      <c r="D408" s="249">
        <v>0</v>
      </c>
      <c r="E408" s="249">
        <v>0</v>
      </c>
      <c r="F408" s="249">
        <f>VLOOKUP(A408,[3]pfba_fluxes_formate_NO2!$A$2:$B$679,2,FALSE)</f>
        <v>0</v>
      </c>
      <c r="G408" s="249">
        <v>0</v>
      </c>
      <c r="H408" t="s">
        <v>5427</v>
      </c>
      <c r="I408" t="s">
        <v>5426</v>
      </c>
    </row>
    <row r="409" spans="1:9" x14ac:dyDescent="0.2">
      <c r="A409" t="s">
        <v>2294</v>
      </c>
      <c r="B409" s="249">
        <v>0</v>
      </c>
      <c r="C409" s="249">
        <v>0</v>
      </c>
      <c r="D409" s="249">
        <v>0</v>
      </c>
      <c r="E409" s="249">
        <v>0</v>
      </c>
      <c r="F409" s="249">
        <f>VLOOKUP(A409,[3]pfba_fluxes_formate_NO2!$A$2:$B$679,2,FALSE)</f>
        <v>0</v>
      </c>
      <c r="G409" s="249">
        <v>0</v>
      </c>
      <c r="H409" t="s">
        <v>5425</v>
      </c>
      <c r="I409" t="s">
        <v>5424</v>
      </c>
    </row>
    <row r="410" spans="1:9" x14ac:dyDescent="0.2">
      <c r="A410" t="s">
        <v>2333</v>
      </c>
      <c r="B410" s="249">
        <v>0</v>
      </c>
      <c r="C410" s="249">
        <v>0</v>
      </c>
      <c r="D410" s="249">
        <v>0</v>
      </c>
      <c r="E410" s="249">
        <v>0</v>
      </c>
      <c r="F410" s="249">
        <f>VLOOKUP(A410,[3]pfba_fluxes_formate_NO2!$A$2:$B$679,2,FALSE)</f>
        <v>0</v>
      </c>
      <c r="G410" s="249">
        <v>0</v>
      </c>
      <c r="H410" t="s">
        <v>5423</v>
      </c>
      <c r="I410" t="s">
        <v>5422</v>
      </c>
    </row>
    <row r="411" spans="1:9" x14ac:dyDescent="0.2">
      <c r="A411" t="s">
        <v>2330</v>
      </c>
      <c r="B411" s="249">
        <v>0</v>
      </c>
      <c r="C411" s="249">
        <v>0</v>
      </c>
      <c r="D411" s="249">
        <v>0</v>
      </c>
      <c r="E411" s="249">
        <v>0</v>
      </c>
      <c r="F411" s="249">
        <f>VLOOKUP(A411,[3]pfba_fluxes_formate_NO2!$A$2:$B$679,2,FALSE)</f>
        <v>0</v>
      </c>
      <c r="G411" s="249">
        <v>0</v>
      </c>
      <c r="H411" t="s">
        <v>5421</v>
      </c>
      <c r="I411" t="s">
        <v>5420</v>
      </c>
    </row>
    <row r="412" spans="1:9" x14ac:dyDescent="0.2">
      <c r="A412" t="s">
        <v>2327</v>
      </c>
      <c r="B412" s="249">
        <v>0</v>
      </c>
      <c r="C412" s="249">
        <v>0</v>
      </c>
      <c r="D412" s="249">
        <v>0</v>
      </c>
      <c r="E412" s="249">
        <v>0</v>
      </c>
      <c r="F412" s="249">
        <f>VLOOKUP(A412,[3]pfba_fluxes_formate_NO2!$A$2:$B$679,2,FALSE)</f>
        <v>0</v>
      </c>
      <c r="G412" s="249">
        <v>0</v>
      </c>
      <c r="H412" t="s">
        <v>5419</v>
      </c>
      <c r="I412" t="s">
        <v>5418</v>
      </c>
    </row>
    <row r="413" spans="1:9" x14ac:dyDescent="0.2">
      <c r="A413" t="s">
        <v>2324</v>
      </c>
      <c r="B413" s="249">
        <v>5.8453695699929099E-4</v>
      </c>
      <c r="C413" s="249">
        <v>6.0323267464346499E-4</v>
      </c>
      <c r="D413" s="249">
        <v>1.11183143972382E-3</v>
      </c>
      <c r="E413" s="249">
        <v>1.1925707296534299E-3</v>
      </c>
      <c r="F413" s="249">
        <f>VLOOKUP(A413,[3]pfba_fluxes_formate_NO2!$A$2:$B$679,2,FALSE)</f>
        <v>1.9436734582934201E-3</v>
      </c>
      <c r="G413" s="249">
        <v>6.4688185259375002E-4</v>
      </c>
      <c r="H413" t="s">
        <v>5417</v>
      </c>
      <c r="I413" t="s">
        <v>5416</v>
      </c>
    </row>
    <row r="414" spans="1:9" x14ac:dyDescent="0.2">
      <c r="A414" t="s">
        <v>2321</v>
      </c>
      <c r="B414" s="249">
        <v>1.4028550899904601E-4</v>
      </c>
      <c r="C414" s="249">
        <v>1.4477237374628001E-4</v>
      </c>
      <c r="D414" s="249">
        <v>2.6683315327654701E-4</v>
      </c>
      <c r="E414" s="249">
        <v>2.8621011866491498E-4</v>
      </c>
      <c r="F414" s="249">
        <f>VLOOKUP(A414,[3]pfba_fluxes_formate_NO2!$A$2:$B$679,2,FALSE)</f>
        <v>4.6647045522043901E-4</v>
      </c>
      <c r="G414" s="249">
        <v>1.5524792550194601E-4</v>
      </c>
      <c r="H414" t="s">
        <v>5415</v>
      </c>
      <c r="I414" t="s">
        <v>5414</v>
      </c>
    </row>
    <row r="415" spans="1:9" x14ac:dyDescent="0.2">
      <c r="A415" t="s">
        <v>2318</v>
      </c>
      <c r="B415" s="249">
        <v>0</v>
      </c>
      <c r="C415" s="249">
        <v>0</v>
      </c>
      <c r="D415" s="249">
        <v>0</v>
      </c>
      <c r="E415" s="249">
        <v>0</v>
      </c>
      <c r="F415" s="249">
        <f>VLOOKUP(A415,[3]pfba_fluxes_formate_NO2!$A$2:$B$679,2,FALSE)</f>
        <v>0</v>
      </c>
      <c r="G415" s="249">
        <v>0</v>
      </c>
      <c r="H415" t="s">
        <v>5413</v>
      </c>
      <c r="I415" t="s">
        <v>5412</v>
      </c>
    </row>
    <row r="416" spans="1:9" x14ac:dyDescent="0.2">
      <c r="A416" t="s">
        <v>2315</v>
      </c>
      <c r="B416" s="249">
        <v>0</v>
      </c>
      <c r="C416" s="249">
        <v>0</v>
      </c>
      <c r="D416" s="249">
        <v>0</v>
      </c>
      <c r="E416" s="249">
        <v>0</v>
      </c>
      <c r="F416" s="249">
        <f>VLOOKUP(A416,[3]pfba_fluxes_formate_NO2!$A$2:$B$679,2,FALSE)</f>
        <v>0</v>
      </c>
      <c r="G416" s="249">
        <v>0</v>
      </c>
      <c r="H416" t="s">
        <v>5411</v>
      </c>
      <c r="I416" t="s">
        <v>5410</v>
      </c>
    </row>
    <row r="417" spans="1:9" s="253" customFormat="1" x14ac:dyDescent="0.2">
      <c r="A417" s="254" t="s">
        <v>5409</v>
      </c>
      <c r="B417" s="249"/>
      <c r="C417" s="249"/>
      <c r="D417" s="249"/>
      <c r="E417" s="249"/>
      <c r="F417" s="249"/>
      <c r="G417" s="249"/>
      <c r="H417" s="254"/>
      <c r="I417" s="254"/>
    </row>
    <row r="418" spans="1:9" x14ac:dyDescent="0.2">
      <c r="A418" t="s">
        <v>3702</v>
      </c>
      <c r="B418" s="249">
        <v>-2.1814842485799102E-3</v>
      </c>
      <c r="C418" s="249">
        <v>-2.2512564213541101E-3</v>
      </c>
      <c r="D418" s="249">
        <v>-4.1493403347572701E-3</v>
      </c>
      <c r="E418" s="249">
        <v>-4.4506583046716799E-3</v>
      </c>
      <c r="F418" s="249">
        <f>VLOOKUP(A418,[3]pfba_fluxes_formate_NO2!$A$2:$B$679,2,FALSE)</f>
        <v>-7.2537638260143297E-3</v>
      </c>
      <c r="G418" s="249">
        <v>-2.5743934226118998E-3</v>
      </c>
      <c r="H418" t="s">
        <v>4794</v>
      </c>
      <c r="I418" t="s">
        <v>4793</v>
      </c>
    </row>
    <row r="419" spans="1:9" x14ac:dyDescent="0.2">
      <c r="A419" t="s">
        <v>2456</v>
      </c>
      <c r="B419" s="249">
        <v>0</v>
      </c>
      <c r="C419" s="249">
        <v>0</v>
      </c>
      <c r="D419" s="249">
        <v>0</v>
      </c>
      <c r="E419" s="249">
        <v>0</v>
      </c>
      <c r="F419" s="249">
        <f>VLOOKUP(A419,[3]pfba_fluxes_formate_NO2!$A$2:$B$679,2,FALSE)</f>
        <v>0</v>
      </c>
      <c r="G419" s="249">
        <v>0</v>
      </c>
      <c r="H419" t="s">
        <v>5408</v>
      </c>
      <c r="I419" t="s">
        <v>5407</v>
      </c>
    </row>
    <row r="420" spans="1:9" x14ac:dyDescent="0.2">
      <c r="A420" t="s">
        <v>2453</v>
      </c>
      <c r="B420" s="249">
        <v>0</v>
      </c>
      <c r="C420" s="249">
        <v>0</v>
      </c>
      <c r="D420" s="249">
        <v>0</v>
      </c>
      <c r="E420" s="249">
        <v>0</v>
      </c>
      <c r="F420" s="249">
        <f>VLOOKUP(A420,[3]pfba_fluxes_formate_NO2!$A$2:$B$679,2,FALSE)</f>
        <v>0</v>
      </c>
      <c r="G420" s="249">
        <v>0</v>
      </c>
      <c r="H420" t="s">
        <v>5406</v>
      </c>
      <c r="I420" t="s">
        <v>5405</v>
      </c>
    </row>
    <row r="421" spans="1:9" x14ac:dyDescent="0.2">
      <c r="A421" t="s">
        <v>2450</v>
      </c>
      <c r="B421" s="249">
        <v>0</v>
      </c>
      <c r="C421" s="249">
        <v>0</v>
      </c>
      <c r="D421" s="249">
        <v>0</v>
      </c>
      <c r="E421" s="249">
        <v>0</v>
      </c>
      <c r="F421" s="249">
        <f>VLOOKUP(A421,[3]pfba_fluxes_formate_NO2!$A$2:$B$679,2,FALSE)</f>
        <v>0</v>
      </c>
      <c r="G421" s="249">
        <v>0</v>
      </c>
      <c r="H421" t="s">
        <v>5404</v>
      </c>
      <c r="I421" t="s">
        <v>5403</v>
      </c>
    </row>
    <row r="422" spans="1:9" x14ac:dyDescent="0.2">
      <c r="A422" t="s">
        <v>2447</v>
      </c>
      <c r="B422" s="249">
        <v>8.5014134096689795E-4</v>
      </c>
      <c r="C422" s="249">
        <v>8.7733209816033195E-4</v>
      </c>
      <c r="D422" s="249">
        <v>1.61703012919525E-3</v>
      </c>
      <c r="E422" s="249">
        <v>1.7344560804333699E-3</v>
      </c>
      <c r="F422" s="249">
        <f>VLOOKUP(A422,[3]pfba_fluxes_formate_NO2!$A$2:$B$679,2,FALSE)</f>
        <v>2.8268480554555298E-3</v>
      </c>
      <c r="G422" s="249">
        <v>9.4081477488491599E-4</v>
      </c>
      <c r="H422" t="s">
        <v>5402</v>
      </c>
      <c r="I422" t="s">
        <v>5401</v>
      </c>
    </row>
    <row r="423" spans="1:9" x14ac:dyDescent="0.2">
      <c r="A423" t="s">
        <v>2444</v>
      </c>
      <c r="B423" s="249">
        <v>6.7540972300663305E-4</v>
      </c>
      <c r="C423" s="249">
        <v>6.9701189772674601E-4</v>
      </c>
      <c r="D423" s="249">
        <v>1.28467799296878E-3</v>
      </c>
      <c r="E423" s="249">
        <v>1.3779691027850901E-3</v>
      </c>
      <c r="F423" s="249">
        <f>VLOOKUP(A423,[3]pfba_fluxes_formate_NO2!$A$2:$B$679,2,FALSE)</f>
        <v>2.2458390977029299E-3</v>
      </c>
      <c r="G423" s="249">
        <v>7.47446825468885E-4</v>
      </c>
      <c r="H423" t="s">
        <v>5400</v>
      </c>
      <c r="I423" t="s">
        <v>5399</v>
      </c>
    </row>
    <row r="424" spans="1:9" x14ac:dyDescent="0.2">
      <c r="A424" t="s">
        <v>2441</v>
      </c>
      <c r="B424" s="249">
        <v>0</v>
      </c>
      <c r="C424" s="249">
        <v>0</v>
      </c>
      <c r="D424" s="249">
        <v>0</v>
      </c>
      <c r="E424" s="249">
        <v>0</v>
      </c>
      <c r="F424" s="249">
        <f>VLOOKUP(A424,[3]pfba_fluxes_formate_NO2!$A$2:$B$679,2,FALSE)</f>
        <v>0</v>
      </c>
      <c r="G424" s="249">
        <v>0</v>
      </c>
      <c r="H424" t="s">
        <v>5398</v>
      </c>
      <c r="I424" t="s">
        <v>5397</v>
      </c>
    </row>
    <row r="425" spans="1:9" x14ac:dyDescent="0.2">
      <c r="A425" t="s">
        <v>2438</v>
      </c>
      <c r="B425" s="249">
        <v>0</v>
      </c>
      <c r="C425" s="249">
        <v>0</v>
      </c>
      <c r="D425" s="249">
        <v>0</v>
      </c>
      <c r="E425" s="249">
        <v>0</v>
      </c>
      <c r="F425" s="249">
        <f>VLOOKUP(A425,[3]pfba_fluxes_formate_NO2!$A$2:$B$679,2,FALSE)</f>
        <v>0</v>
      </c>
      <c r="G425" s="249">
        <v>0</v>
      </c>
      <c r="H425" t="s">
        <v>5396</v>
      </c>
      <c r="I425" t="s">
        <v>5395</v>
      </c>
    </row>
    <row r="426" spans="1:9" x14ac:dyDescent="0.2">
      <c r="A426" t="s">
        <v>2574</v>
      </c>
      <c r="B426" s="249">
        <v>0</v>
      </c>
      <c r="C426" s="249">
        <v>0</v>
      </c>
      <c r="D426" s="249">
        <v>0</v>
      </c>
      <c r="E426" s="249">
        <v>0</v>
      </c>
      <c r="F426" s="249">
        <f>VLOOKUP(A426,[3]pfba_fluxes_formate_NO2!$A$2:$B$679,2,FALSE)</f>
        <v>0</v>
      </c>
      <c r="G426" s="249">
        <v>0</v>
      </c>
      <c r="H426" t="s">
        <v>5394</v>
      </c>
      <c r="I426" t="s">
        <v>5393</v>
      </c>
    </row>
    <row r="427" spans="1:9" x14ac:dyDescent="0.2">
      <c r="A427" t="s">
        <v>2570</v>
      </c>
      <c r="B427" s="249">
        <v>0</v>
      </c>
      <c r="C427" s="249">
        <v>0</v>
      </c>
      <c r="D427" s="249">
        <v>0</v>
      </c>
      <c r="E427" s="249">
        <v>0</v>
      </c>
      <c r="F427" s="249">
        <f>VLOOKUP(A427,[3]pfba_fluxes_formate_NO2!$A$2:$B$679,2,FALSE)</f>
        <v>0</v>
      </c>
      <c r="G427" s="249">
        <v>0</v>
      </c>
      <c r="H427" t="s">
        <v>5392</v>
      </c>
      <c r="I427" t="s">
        <v>5391</v>
      </c>
    </row>
    <row r="428" spans="1:9" x14ac:dyDescent="0.2">
      <c r="A428" t="s">
        <v>2567</v>
      </c>
      <c r="B428" s="249">
        <v>0</v>
      </c>
      <c r="C428" s="249">
        <v>0</v>
      </c>
      <c r="D428" s="249">
        <v>0</v>
      </c>
      <c r="E428" s="249">
        <v>0</v>
      </c>
      <c r="F428" s="249">
        <f>VLOOKUP(A428,[3]pfba_fluxes_formate_NO2!$A$2:$B$679,2,FALSE)</f>
        <v>0</v>
      </c>
      <c r="G428" s="249">
        <v>0</v>
      </c>
      <c r="H428" t="s">
        <v>5390</v>
      </c>
      <c r="I428" t="s">
        <v>5389</v>
      </c>
    </row>
    <row r="429" spans="1:9" x14ac:dyDescent="0.2">
      <c r="A429" t="s">
        <v>2564</v>
      </c>
      <c r="B429" s="249">
        <v>8.5014134096689795E-4</v>
      </c>
      <c r="C429" s="249">
        <v>8.7733209816033195E-4</v>
      </c>
      <c r="D429" s="249">
        <v>1.61703012919525E-3</v>
      </c>
      <c r="E429" s="249">
        <v>1.7344560804333699E-3</v>
      </c>
      <c r="F429" s="249">
        <f>VLOOKUP(A429,[3]pfba_fluxes_formate_NO2!$A$2:$B$679,2,FALSE)</f>
        <v>2.8268480554555298E-3</v>
      </c>
      <c r="G429" s="249">
        <v>9.4081477488491599E-4</v>
      </c>
      <c r="H429" t="s">
        <v>5388</v>
      </c>
      <c r="I429" t="s">
        <v>5387</v>
      </c>
    </row>
    <row r="430" spans="1:9" x14ac:dyDescent="0.2">
      <c r="A430" t="s">
        <v>2561</v>
      </c>
      <c r="B430" s="249">
        <v>6.7540972300663305E-4</v>
      </c>
      <c r="C430" s="249">
        <v>6.9701189772674601E-4</v>
      </c>
      <c r="D430" s="249">
        <v>1.28467799296878E-3</v>
      </c>
      <c r="E430" s="249">
        <v>1.3779691027850901E-3</v>
      </c>
      <c r="F430" s="249">
        <f>VLOOKUP(A430,[3]pfba_fluxes_formate_NO2!$A$2:$B$679,2,FALSE)</f>
        <v>2.2458390977029299E-3</v>
      </c>
      <c r="G430" s="249">
        <v>7.47446825468885E-4</v>
      </c>
      <c r="H430" t="s">
        <v>5386</v>
      </c>
      <c r="I430" t="s">
        <v>5385</v>
      </c>
    </row>
    <row r="431" spans="1:9" x14ac:dyDescent="0.2">
      <c r="A431" t="s">
        <v>2558</v>
      </c>
      <c r="B431" s="249">
        <v>0</v>
      </c>
      <c r="C431" s="249">
        <v>0</v>
      </c>
      <c r="D431" s="249">
        <v>0</v>
      </c>
      <c r="E431" s="249">
        <v>0</v>
      </c>
      <c r="F431" s="249">
        <f>VLOOKUP(A431,[3]pfba_fluxes_formate_NO2!$A$2:$B$679,2,FALSE)</f>
        <v>0</v>
      </c>
      <c r="G431" s="249">
        <v>0</v>
      </c>
      <c r="H431" t="s">
        <v>5384</v>
      </c>
      <c r="I431" t="s">
        <v>5383</v>
      </c>
    </row>
    <row r="432" spans="1:9" x14ac:dyDescent="0.2">
      <c r="A432" t="s">
        <v>2555</v>
      </c>
      <c r="B432" s="249">
        <v>0</v>
      </c>
      <c r="C432" s="249">
        <v>0</v>
      </c>
      <c r="D432" s="249">
        <v>0</v>
      </c>
      <c r="E432" s="249">
        <v>0</v>
      </c>
      <c r="F432" s="249">
        <f>VLOOKUP(A432,[3]pfba_fluxes_formate_NO2!$A$2:$B$679,2,FALSE)</f>
        <v>0</v>
      </c>
      <c r="G432" s="249">
        <v>0</v>
      </c>
      <c r="H432" t="s">
        <v>5382</v>
      </c>
      <c r="I432" t="s">
        <v>5381</v>
      </c>
    </row>
    <row r="433" spans="1:9" x14ac:dyDescent="0.2">
      <c r="A433" t="s">
        <v>2504</v>
      </c>
      <c r="B433" s="249">
        <v>0</v>
      </c>
      <c r="C433" s="249">
        <v>0</v>
      </c>
      <c r="D433" s="249">
        <v>0</v>
      </c>
      <c r="E433" s="249">
        <v>0</v>
      </c>
      <c r="F433" s="249">
        <f>VLOOKUP(A433,[3]pfba_fluxes_formate_NO2!$A$2:$B$679,2,FALSE)</f>
        <v>0</v>
      </c>
      <c r="G433" s="249">
        <v>0</v>
      </c>
      <c r="H433" t="s">
        <v>5380</v>
      </c>
      <c r="I433" t="s">
        <v>5379</v>
      </c>
    </row>
    <row r="434" spans="1:9" x14ac:dyDescent="0.2">
      <c r="A434" t="s">
        <v>2501</v>
      </c>
      <c r="B434" s="249">
        <v>0</v>
      </c>
      <c r="C434" s="249">
        <v>0</v>
      </c>
      <c r="D434" s="249">
        <v>0</v>
      </c>
      <c r="E434" s="249">
        <v>0</v>
      </c>
      <c r="F434" s="249">
        <f>VLOOKUP(A434,[3]pfba_fluxes_formate_NO2!$A$2:$B$679,2,FALSE)</f>
        <v>0</v>
      </c>
      <c r="G434" s="249">
        <v>0</v>
      </c>
      <c r="H434" t="s">
        <v>5378</v>
      </c>
      <c r="I434" t="s">
        <v>5377</v>
      </c>
    </row>
    <row r="435" spans="1:9" x14ac:dyDescent="0.2">
      <c r="A435" t="s">
        <v>2498</v>
      </c>
      <c r="B435" s="249">
        <v>0</v>
      </c>
      <c r="C435" s="249">
        <v>0</v>
      </c>
      <c r="D435" s="249">
        <v>0</v>
      </c>
      <c r="E435" s="249">
        <v>0</v>
      </c>
      <c r="F435" s="249">
        <f>VLOOKUP(A435,[3]pfba_fluxes_formate_NO2!$A$2:$B$679,2,FALSE)</f>
        <v>0</v>
      </c>
      <c r="G435" s="249">
        <v>0</v>
      </c>
      <c r="H435" t="s">
        <v>5376</v>
      </c>
      <c r="I435" t="s">
        <v>5375</v>
      </c>
    </row>
    <row r="436" spans="1:9" x14ac:dyDescent="0.2">
      <c r="A436" t="s">
        <v>2495</v>
      </c>
      <c r="B436" s="249">
        <v>8.5014134096689795E-4</v>
      </c>
      <c r="C436" s="249">
        <v>8.7733209816033195E-4</v>
      </c>
      <c r="D436" s="249">
        <v>1.61703012919525E-3</v>
      </c>
      <c r="E436" s="249">
        <v>1.7344560804333699E-3</v>
      </c>
      <c r="F436" s="249">
        <f>VLOOKUP(A436,[3]pfba_fluxes_formate_NO2!$A$2:$B$679,2,FALSE)</f>
        <v>2.8268480554555298E-3</v>
      </c>
      <c r="G436" s="249">
        <v>9.4081477488491599E-4</v>
      </c>
      <c r="H436" t="s">
        <v>5374</v>
      </c>
      <c r="I436" t="s">
        <v>5373</v>
      </c>
    </row>
    <row r="437" spans="1:9" x14ac:dyDescent="0.2">
      <c r="A437" t="s">
        <v>2492</v>
      </c>
      <c r="B437" s="249">
        <v>6.7540972300663305E-4</v>
      </c>
      <c r="C437" s="249">
        <v>6.9701189772674601E-4</v>
      </c>
      <c r="D437" s="249">
        <v>1.28467799296878E-3</v>
      </c>
      <c r="E437" s="249">
        <v>1.3779691027850901E-3</v>
      </c>
      <c r="F437" s="249">
        <f>VLOOKUP(A437,[3]pfba_fluxes_formate_NO2!$A$2:$B$679,2,FALSE)</f>
        <v>2.2458390977029299E-3</v>
      </c>
      <c r="G437" s="249">
        <v>7.47446825468885E-4</v>
      </c>
      <c r="H437" t="s">
        <v>5372</v>
      </c>
      <c r="I437" t="s">
        <v>5371</v>
      </c>
    </row>
    <row r="438" spans="1:9" x14ac:dyDescent="0.2">
      <c r="A438" t="s">
        <v>2489</v>
      </c>
      <c r="B438" s="249">
        <v>0</v>
      </c>
      <c r="C438" s="249">
        <v>0</v>
      </c>
      <c r="D438" s="249">
        <v>0</v>
      </c>
      <c r="E438" s="249">
        <v>0</v>
      </c>
      <c r="F438" s="249">
        <f>VLOOKUP(A438,[3]pfba_fluxes_formate_NO2!$A$2:$B$679,2,FALSE)</f>
        <v>0</v>
      </c>
      <c r="G438" s="249">
        <v>0</v>
      </c>
      <c r="H438" t="s">
        <v>5370</v>
      </c>
      <c r="I438" t="s">
        <v>5369</v>
      </c>
    </row>
    <row r="439" spans="1:9" x14ac:dyDescent="0.2">
      <c r="A439" t="s">
        <v>2486</v>
      </c>
      <c r="B439" s="249">
        <v>0</v>
      </c>
      <c r="C439" s="249">
        <v>0</v>
      </c>
      <c r="D439" s="249">
        <v>0</v>
      </c>
      <c r="E439" s="249">
        <v>0</v>
      </c>
      <c r="F439" s="249">
        <f>VLOOKUP(A439,[3]pfba_fluxes_formate_NO2!$A$2:$B$679,2,FALSE)</f>
        <v>0</v>
      </c>
      <c r="G439" s="249">
        <v>0</v>
      </c>
      <c r="H439" t="s">
        <v>5368</v>
      </c>
      <c r="I439" t="s">
        <v>5367</v>
      </c>
    </row>
    <row r="440" spans="1:9" x14ac:dyDescent="0.2">
      <c r="A440" t="s">
        <v>2360</v>
      </c>
      <c r="B440" s="249">
        <v>0</v>
      </c>
      <c r="C440" s="249">
        <v>0</v>
      </c>
      <c r="D440" s="249">
        <v>0</v>
      </c>
      <c r="E440" s="249">
        <v>0</v>
      </c>
      <c r="F440" s="249">
        <f>VLOOKUP(A440,[3]pfba_fluxes_formate_NO2!$A$2:$B$679,2,FALSE)</f>
        <v>0</v>
      </c>
      <c r="G440" s="249">
        <v>0</v>
      </c>
      <c r="H440" t="s">
        <v>5366</v>
      </c>
      <c r="I440" t="s">
        <v>5365</v>
      </c>
    </row>
    <row r="441" spans="1:9" x14ac:dyDescent="0.2">
      <c r="A441" t="s">
        <v>2357</v>
      </c>
      <c r="B441" s="249">
        <v>0</v>
      </c>
      <c r="C441" s="249">
        <v>0</v>
      </c>
      <c r="D441" s="249">
        <v>0</v>
      </c>
      <c r="E441" s="249">
        <v>0</v>
      </c>
      <c r="F441" s="249">
        <f>VLOOKUP(A441,[3]pfba_fluxes_formate_NO2!$A$2:$B$679,2,FALSE)</f>
        <v>0</v>
      </c>
      <c r="G441" s="249">
        <v>0</v>
      </c>
      <c r="H441" t="s">
        <v>5364</v>
      </c>
      <c r="I441" t="s">
        <v>5363</v>
      </c>
    </row>
    <row r="442" spans="1:9" x14ac:dyDescent="0.2">
      <c r="A442" t="s">
        <v>2354</v>
      </c>
      <c r="B442" s="249">
        <v>0</v>
      </c>
      <c r="C442" s="249">
        <v>0</v>
      </c>
      <c r="D442" s="249">
        <v>0</v>
      </c>
      <c r="E442" s="249">
        <v>0</v>
      </c>
      <c r="F442" s="249">
        <f>VLOOKUP(A442,[3]pfba_fluxes_formate_NO2!$A$2:$B$679,2,FALSE)</f>
        <v>0</v>
      </c>
      <c r="G442" s="249">
        <v>0</v>
      </c>
      <c r="H442" t="s">
        <v>5362</v>
      </c>
      <c r="I442" t="s">
        <v>5361</v>
      </c>
    </row>
    <row r="443" spans="1:9" x14ac:dyDescent="0.2">
      <c r="A443" t="s">
        <v>2351</v>
      </c>
      <c r="B443" s="249">
        <v>2.6560438396760599E-4</v>
      </c>
      <c r="C443" s="249">
        <v>2.7409942351686598E-4</v>
      </c>
      <c r="D443" s="249">
        <v>5.0519868947143404E-4</v>
      </c>
      <c r="E443" s="249">
        <v>5.4188535077993795E-4</v>
      </c>
      <c r="F443" s="249">
        <f>VLOOKUP(A443,[3]pfba_fluxes_formate_NO2!$A$2:$B$679,2,FALSE)</f>
        <v>8.8317459716210603E-4</v>
      </c>
      <c r="G443" s="249">
        <v>2.9393292229116499E-4</v>
      </c>
      <c r="H443" t="s">
        <v>5360</v>
      </c>
      <c r="I443" t="s">
        <v>5359</v>
      </c>
    </row>
    <row r="444" spans="1:9" x14ac:dyDescent="0.2">
      <c r="A444" t="s">
        <v>2348</v>
      </c>
      <c r="B444" s="249">
        <v>5.3512421400758704E-4</v>
      </c>
      <c r="C444" s="249">
        <v>5.5223952398046595E-4</v>
      </c>
      <c r="D444" s="249">
        <v>1.01784483969223E-3</v>
      </c>
      <c r="E444" s="249">
        <v>1.0917589841201701E-3</v>
      </c>
      <c r="F444" s="249">
        <f>VLOOKUP(A444,[3]pfba_fluxes_formate_NO2!$A$2:$B$679,2,FALSE)</f>
        <v>1.7793686424824901E-3</v>
      </c>
      <c r="G444" s="249">
        <v>5.9219889996693902E-4</v>
      </c>
      <c r="H444" t="s">
        <v>5358</v>
      </c>
      <c r="I444" t="s">
        <v>5357</v>
      </c>
    </row>
    <row r="445" spans="1:9" x14ac:dyDescent="0.2">
      <c r="A445" t="s">
        <v>2345</v>
      </c>
      <c r="B445" s="249">
        <v>0</v>
      </c>
      <c r="C445" s="249">
        <v>0</v>
      </c>
      <c r="D445" s="249">
        <v>0</v>
      </c>
      <c r="E445" s="249">
        <v>0</v>
      </c>
      <c r="F445" s="249">
        <f>VLOOKUP(A445,[3]pfba_fluxes_formate_NO2!$A$2:$B$679,2,FALSE)</f>
        <v>0</v>
      </c>
      <c r="G445" s="249">
        <v>0</v>
      </c>
      <c r="H445" t="s">
        <v>5356</v>
      </c>
      <c r="I445" t="s">
        <v>5355</v>
      </c>
    </row>
    <row r="446" spans="1:9" x14ac:dyDescent="0.2">
      <c r="A446" t="s">
        <v>2342</v>
      </c>
      <c r="B446" s="249">
        <v>0</v>
      </c>
      <c r="C446" s="249">
        <v>0</v>
      </c>
      <c r="D446" s="249">
        <v>0</v>
      </c>
      <c r="E446" s="249">
        <v>0</v>
      </c>
      <c r="F446" s="249">
        <f>VLOOKUP(A446,[3]pfba_fluxes_formate_NO2!$A$2:$B$679,2,FALSE)</f>
        <v>0</v>
      </c>
      <c r="G446" s="249">
        <v>0</v>
      </c>
      <c r="H446" t="s">
        <v>5354</v>
      </c>
      <c r="I446" t="s">
        <v>5353</v>
      </c>
    </row>
    <row r="447" spans="1:9" x14ac:dyDescent="0.2">
      <c r="A447" t="s">
        <v>2381</v>
      </c>
      <c r="B447" s="249">
        <v>0</v>
      </c>
      <c r="C447" s="249">
        <v>0</v>
      </c>
      <c r="D447" s="249">
        <v>0</v>
      </c>
      <c r="E447" s="249">
        <v>0</v>
      </c>
      <c r="F447" s="249">
        <f>VLOOKUP(A447,[3]pfba_fluxes_formate_NO2!$A$2:$B$679,2,FALSE)</f>
        <v>0</v>
      </c>
      <c r="G447" s="249">
        <v>0</v>
      </c>
      <c r="H447" t="s">
        <v>5350</v>
      </c>
      <c r="I447" t="s">
        <v>5351</v>
      </c>
    </row>
    <row r="448" spans="1:9" x14ac:dyDescent="0.2">
      <c r="A448" t="s">
        <v>2378</v>
      </c>
      <c r="B448" s="249">
        <v>0</v>
      </c>
      <c r="C448" s="249">
        <v>0</v>
      </c>
      <c r="D448" s="249">
        <v>0</v>
      </c>
      <c r="E448" s="249">
        <v>0</v>
      </c>
      <c r="F448" s="249">
        <f>VLOOKUP(A448,[3]pfba_fluxes_formate_NO2!$A$2:$B$679,2,FALSE)</f>
        <v>0</v>
      </c>
      <c r="G448" s="249">
        <v>0</v>
      </c>
      <c r="H448" t="s">
        <v>5350</v>
      </c>
      <c r="I448" t="s">
        <v>5349</v>
      </c>
    </row>
    <row r="449" spans="1:9" x14ac:dyDescent="0.2">
      <c r="A449" t="s">
        <v>2375</v>
      </c>
      <c r="B449" s="249">
        <v>0</v>
      </c>
      <c r="C449" s="249">
        <v>0</v>
      </c>
      <c r="D449" s="249">
        <v>0</v>
      </c>
      <c r="E449" s="249">
        <v>0</v>
      </c>
      <c r="F449" s="249">
        <f>VLOOKUP(A449,[3]pfba_fluxes_formate_NO2!$A$2:$B$679,2,FALSE)</f>
        <v>0</v>
      </c>
      <c r="G449" s="249">
        <v>0</v>
      </c>
      <c r="H449" t="s">
        <v>5348</v>
      </c>
      <c r="I449" t="s">
        <v>5347</v>
      </c>
    </row>
    <row r="450" spans="1:9" x14ac:dyDescent="0.2">
      <c r="A450" t="s">
        <v>2372</v>
      </c>
      <c r="B450" s="249">
        <v>2.6560438396760599E-4</v>
      </c>
      <c r="C450" s="249">
        <v>2.7409942351686598E-4</v>
      </c>
      <c r="D450" s="249">
        <v>5.0519868947143404E-4</v>
      </c>
      <c r="E450" s="249">
        <v>5.4188535077993795E-4</v>
      </c>
      <c r="F450" s="249">
        <f>VLOOKUP(A450,[3]pfba_fluxes_formate_NO2!$A$2:$B$679,2,FALSE)</f>
        <v>8.8317459716210603E-4</v>
      </c>
      <c r="G450" s="249">
        <v>2.9393292229116499E-4</v>
      </c>
      <c r="H450" t="s">
        <v>5346</v>
      </c>
      <c r="I450" t="s">
        <v>5345</v>
      </c>
    </row>
    <row r="451" spans="1:9" x14ac:dyDescent="0.2">
      <c r="A451" t="s">
        <v>2369</v>
      </c>
      <c r="B451" s="249">
        <v>5.3512421400758704E-4</v>
      </c>
      <c r="C451" s="249">
        <v>5.5223952398046595E-4</v>
      </c>
      <c r="D451" s="249">
        <v>1.01784483969223E-3</v>
      </c>
      <c r="E451" s="249">
        <v>1.0917589841201701E-3</v>
      </c>
      <c r="F451" s="249">
        <f>VLOOKUP(A451,[3]pfba_fluxes_formate_NO2!$A$2:$B$679,2,FALSE)</f>
        <v>1.7793686424824901E-3</v>
      </c>
      <c r="G451" s="249">
        <v>5.9219889996693902E-4</v>
      </c>
      <c r="H451" t="s">
        <v>5344</v>
      </c>
      <c r="I451" t="s">
        <v>5343</v>
      </c>
    </row>
    <row r="452" spans="1:9" x14ac:dyDescent="0.2">
      <c r="A452" t="s">
        <v>2366</v>
      </c>
      <c r="B452" s="249">
        <v>0</v>
      </c>
      <c r="C452" s="249">
        <v>0</v>
      </c>
      <c r="D452" s="249">
        <v>0</v>
      </c>
      <c r="E452" s="249">
        <v>0</v>
      </c>
      <c r="F452" s="249">
        <f>VLOOKUP(A452,[3]pfba_fluxes_formate_NO2!$A$2:$B$679,2,FALSE)</f>
        <v>0</v>
      </c>
      <c r="G452" s="249">
        <v>0</v>
      </c>
      <c r="H452" t="s">
        <v>5342</v>
      </c>
      <c r="I452" t="s">
        <v>5341</v>
      </c>
    </row>
    <row r="453" spans="1:9" x14ac:dyDescent="0.2">
      <c r="A453" t="s">
        <v>2363</v>
      </c>
      <c r="B453" s="249">
        <v>0</v>
      </c>
      <c r="C453" s="249">
        <v>0</v>
      </c>
      <c r="D453" s="249">
        <v>0</v>
      </c>
      <c r="E453" s="249">
        <v>0</v>
      </c>
      <c r="F453" s="249">
        <f>VLOOKUP(A453,[3]pfba_fluxes_formate_NO2!$A$2:$B$679,2,FALSE)</f>
        <v>0</v>
      </c>
      <c r="G453" s="249">
        <v>0</v>
      </c>
      <c r="H453" t="s">
        <v>5340</v>
      </c>
      <c r="I453" t="s">
        <v>5339</v>
      </c>
    </row>
    <row r="454" spans="1:9" s="253" customFormat="1" x14ac:dyDescent="0.2">
      <c r="A454" s="254" t="s">
        <v>5352</v>
      </c>
      <c r="B454" s="249"/>
      <c r="C454" s="249"/>
      <c r="D454" s="249"/>
      <c r="E454" s="249"/>
      <c r="F454" s="249"/>
      <c r="G454" s="249"/>
      <c r="H454" s="254"/>
      <c r="I454" s="254"/>
    </row>
    <row r="455" spans="1:9" x14ac:dyDescent="0.2">
      <c r="A455" t="s">
        <v>2525</v>
      </c>
      <c r="B455" s="249">
        <v>0</v>
      </c>
      <c r="C455" s="249">
        <v>0</v>
      </c>
      <c r="D455" s="249">
        <v>0</v>
      </c>
      <c r="E455" s="249">
        <v>0</v>
      </c>
      <c r="F455" s="249">
        <f>VLOOKUP(A455,[3]pfba_fluxes_formate_NO2!$A$2:$B$679,2,FALSE)</f>
        <v>0</v>
      </c>
      <c r="G455" s="249">
        <v>0</v>
      </c>
      <c r="H455" t="s">
        <v>5338</v>
      </c>
      <c r="I455" t="s">
        <v>5337</v>
      </c>
    </row>
    <row r="456" spans="1:9" x14ac:dyDescent="0.2">
      <c r="A456" t="s">
        <v>2522</v>
      </c>
      <c r="B456" s="249">
        <v>0</v>
      </c>
      <c r="C456" s="249">
        <v>0</v>
      </c>
      <c r="D456" s="249">
        <v>0</v>
      </c>
      <c r="E456" s="249">
        <v>0</v>
      </c>
      <c r="F456" s="249">
        <f>VLOOKUP(A456,[3]pfba_fluxes_formate_NO2!$A$2:$B$679,2,FALSE)</f>
        <v>0</v>
      </c>
      <c r="G456" s="249">
        <v>0</v>
      </c>
      <c r="H456" t="s">
        <v>5336</v>
      </c>
      <c r="I456" t="s">
        <v>5335</v>
      </c>
    </row>
    <row r="457" spans="1:9" x14ac:dyDescent="0.2">
      <c r="A457" t="s">
        <v>2519</v>
      </c>
      <c r="B457" s="249">
        <v>0</v>
      </c>
      <c r="C457" s="249">
        <v>0</v>
      </c>
      <c r="D457" s="249">
        <v>0</v>
      </c>
      <c r="E457" s="249">
        <v>0</v>
      </c>
      <c r="F457" s="249">
        <f>VLOOKUP(A457,[3]pfba_fluxes_formate_NO2!$A$2:$B$679,2,FALSE)</f>
        <v>0</v>
      </c>
      <c r="G457" s="249">
        <v>0</v>
      </c>
      <c r="H457" t="s">
        <v>5334</v>
      </c>
      <c r="I457" t="s">
        <v>5333</v>
      </c>
    </row>
    <row r="458" spans="1:9" x14ac:dyDescent="0.2">
      <c r="A458" t="s">
        <v>2516</v>
      </c>
      <c r="B458" s="249">
        <v>1.1331788134752199E-4</v>
      </c>
      <c r="C458" s="249">
        <v>1.16942218676995E-4</v>
      </c>
      <c r="D458" s="249">
        <v>2.1553878100682999E-4</v>
      </c>
      <c r="E458" s="249">
        <v>2.3119083716302899E-4</v>
      </c>
      <c r="F458" s="249">
        <f>VLOOKUP(A458,[3]pfba_fluxes_formate_NO2!$A$2:$B$679,2,FALSE)</f>
        <v>3.7679902987808903E-4</v>
      </c>
      <c r="G458" s="249">
        <v>1.25404014477348E-4</v>
      </c>
      <c r="H458" t="s">
        <v>5332</v>
      </c>
      <c r="I458" t="s">
        <v>5331</v>
      </c>
    </row>
    <row r="459" spans="1:9" x14ac:dyDescent="0.2">
      <c r="A459" t="s">
        <v>2513</v>
      </c>
      <c r="B459" s="249">
        <v>3.1477532021291399E-5</v>
      </c>
      <c r="C459" s="249">
        <v>3.2484303353298403E-5</v>
      </c>
      <c r="D459" s="249">
        <v>5.9872535563611002E-5</v>
      </c>
      <c r="E459" s="249">
        <v>6.4220376283866403E-5</v>
      </c>
      <c r="F459" s="249">
        <f>VLOOKUP(A459,[3]pfba_fluxes_formate_NO2!$A$2:$B$679,2,FALSE)</f>
        <v>1.0466753691065499E-4</v>
      </c>
      <c r="G459" s="249">
        <v>3.4834827781533598E-5</v>
      </c>
      <c r="H459" t="s">
        <v>5330</v>
      </c>
      <c r="I459" t="s">
        <v>5329</v>
      </c>
    </row>
    <row r="460" spans="1:9" x14ac:dyDescent="0.2">
      <c r="A460" t="s">
        <v>2510</v>
      </c>
      <c r="B460" s="249">
        <v>0</v>
      </c>
      <c r="C460" s="249">
        <v>0</v>
      </c>
      <c r="D460" s="249">
        <v>0</v>
      </c>
      <c r="E460" s="249">
        <v>0</v>
      </c>
      <c r="F460" s="249">
        <f>VLOOKUP(A460,[3]pfba_fluxes_formate_NO2!$A$2:$B$679,2,FALSE)</f>
        <v>0</v>
      </c>
      <c r="G460" s="249">
        <v>0</v>
      </c>
      <c r="H460" t="s">
        <v>5328</v>
      </c>
      <c r="I460" t="s">
        <v>5327</v>
      </c>
    </row>
    <row r="461" spans="1:9" x14ac:dyDescent="0.2">
      <c r="A461" t="s">
        <v>2507</v>
      </c>
      <c r="B461" s="249">
        <v>0</v>
      </c>
      <c r="C461" s="249">
        <v>0</v>
      </c>
      <c r="D461" s="249">
        <v>0</v>
      </c>
      <c r="E461" s="249">
        <v>0</v>
      </c>
      <c r="F461" s="249">
        <f>VLOOKUP(A461,[3]pfba_fluxes_formate_NO2!$A$2:$B$679,2,FALSE)</f>
        <v>0</v>
      </c>
      <c r="G461" s="249">
        <v>0</v>
      </c>
      <c r="H461" t="s">
        <v>5326</v>
      </c>
      <c r="I461" t="s">
        <v>5325</v>
      </c>
    </row>
    <row r="462" spans="1:9" x14ac:dyDescent="0.2">
      <c r="A462" t="s">
        <v>2381</v>
      </c>
      <c r="B462" s="249">
        <v>0</v>
      </c>
      <c r="C462" s="249">
        <v>0</v>
      </c>
      <c r="D462" s="249">
        <v>0</v>
      </c>
      <c r="E462" s="249">
        <v>0</v>
      </c>
      <c r="F462" s="249">
        <f>VLOOKUP(A462,[3]pfba_fluxes_formate_NO2!$A$2:$B$679,2,FALSE)</f>
        <v>0</v>
      </c>
      <c r="G462" s="249">
        <v>0</v>
      </c>
      <c r="H462" t="s">
        <v>5350</v>
      </c>
      <c r="I462" t="s">
        <v>5351</v>
      </c>
    </row>
    <row r="463" spans="1:9" x14ac:dyDescent="0.2">
      <c r="A463" t="s">
        <v>2378</v>
      </c>
      <c r="B463" s="249">
        <v>0</v>
      </c>
      <c r="C463" s="249">
        <v>0</v>
      </c>
      <c r="D463" s="249">
        <v>0</v>
      </c>
      <c r="E463" s="249">
        <v>0</v>
      </c>
      <c r="F463" s="249">
        <f>VLOOKUP(A463,[3]pfba_fluxes_formate_NO2!$A$2:$B$679,2,FALSE)</f>
        <v>0</v>
      </c>
      <c r="G463" s="249">
        <v>0</v>
      </c>
      <c r="H463" t="s">
        <v>5350</v>
      </c>
      <c r="I463" t="s">
        <v>5349</v>
      </c>
    </row>
    <row r="464" spans="1:9" x14ac:dyDescent="0.2">
      <c r="A464" t="s">
        <v>2375</v>
      </c>
      <c r="B464" s="249">
        <v>0</v>
      </c>
      <c r="C464" s="249">
        <v>0</v>
      </c>
      <c r="D464" s="249">
        <v>0</v>
      </c>
      <c r="E464" s="249">
        <v>0</v>
      </c>
      <c r="F464" s="249">
        <f>VLOOKUP(A464,[3]pfba_fluxes_formate_NO2!$A$2:$B$679,2,FALSE)</f>
        <v>0</v>
      </c>
      <c r="G464" s="249">
        <v>0</v>
      </c>
      <c r="H464" t="s">
        <v>5348</v>
      </c>
      <c r="I464" t="s">
        <v>5347</v>
      </c>
    </row>
    <row r="465" spans="1:9" x14ac:dyDescent="0.2">
      <c r="A465" t="s">
        <v>2372</v>
      </c>
      <c r="B465" s="249">
        <v>2.6560438396760599E-4</v>
      </c>
      <c r="C465" s="249">
        <v>2.7409942351686598E-4</v>
      </c>
      <c r="D465" s="249">
        <v>5.0519868947143404E-4</v>
      </c>
      <c r="E465" s="249">
        <v>5.4188535077993795E-4</v>
      </c>
      <c r="F465" s="249">
        <f>VLOOKUP(A465,[3]pfba_fluxes_formate_NO2!$A$2:$B$679,2,FALSE)</f>
        <v>8.8317459716210603E-4</v>
      </c>
      <c r="G465" s="249">
        <v>2.9393292229116499E-4</v>
      </c>
      <c r="H465" t="s">
        <v>5346</v>
      </c>
      <c r="I465" t="s">
        <v>5345</v>
      </c>
    </row>
    <row r="466" spans="1:9" x14ac:dyDescent="0.2">
      <c r="A466" t="s">
        <v>2369</v>
      </c>
      <c r="B466" s="249">
        <v>5.3512421400758704E-4</v>
      </c>
      <c r="C466" s="249">
        <v>5.5223952398046595E-4</v>
      </c>
      <c r="D466" s="249">
        <v>1.01784483969223E-3</v>
      </c>
      <c r="E466" s="249">
        <v>1.0917589841201701E-3</v>
      </c>
      <c r="F466" s="249">
        <f>VLOOKUP(A466,[3]pfba_fluxes_formate_NO2!$A$2:$B$679,2,FALSE)</f>
        <v>1.7793686424824901E-3</v>
      </c>
      <c r="G466" s="249">
        <v>5.9219889996693902E-4</v>
      </c>
      <c r="H466" t="s">
        <v>5344</v>
      </c>
      <c r="I466" t="s">
        <v>5343</v>
      </c>
    </row>
    <row r="467" spans="1:9" x14ac:dyDescent="0.2">
      <c r="A467" t="s">
        <v>2366</v>
      </c>
      <c r="B467" s="249">
        <v>0</v>
      </c>
      <c r="C467" s="249">
        <v>0</v>
      </c>
      <c r="D467" s="249">
        <v>0</v>
      </c>
      <c r="E467" s="249">
        <v>0</v>
      </c>
      <c r="F467" s="249">
        <f>VLOOKUP(A467,[3]pfba_fluxes_formate_NO2!$A$2:$B$679,2,FALSE)</f>
        <v>0</v>
      </c>
      <c r="G467" s="249">
        <v>0</v>
      </c>
      <c r="H467" t="s">
        <v>5342</v>
      </c>
      <c r="I467" t="s">
        <v>5341</v>
      </c>
    </row>
    <row r="468" spans="1:9" x14ac:dyDescent="0.2">
      <c r="A468" t="s">
        <v>2363</v>
      </c>
      <c r="B468" s="249">
        <v>0</v>
      </c>
      <c r="C468" s="249">
        <v>0</v>
      </c>
      <c r="D468" s="249">
        <v>0</v>
      </c>
      <c r="E468" s="249">
        <v>0</v>
      </c>
      <c r="F468" s="249">
        <f>VLOOKUP(A468,[3]pfba_fluxes_formate_NO2!$A$2:$B$679,2,FALSE)</f>
        <v>0</v>
      </c>
      <c r="G468" s="249">
        <v>0</v>
      </c>
      <c r="H468" t="s">
        <v>5340</v>
      </c>
      <c r="I468" t="s">
        <v>5339</v>
      </c>
    </row>
    <row r="469" spans="1:9" x14ac:dyDescent="0.2">
      <c r="A469" t="s">
        <v>2525</v>
      </c>
      <c r="B469" s="249">
        <v>0</v>
      </c>
      <c r="C469" s="249">
        <v>0</v>
      </c>
      <c r="D469" s="249">
        <v>0</v>
      </c>
      <c r="E469" s="249">
        <v>0</v>
      </c>
      <c r="F469" s="249">
        <f>VLOOKUP(A469,[3]pfba_fluxes_formate_NO2!$A$2:$B$679,2,FALSE)</f>
        <v>0</v>
      </c>
      <c r="G469" s="249">
        <v>0</v>
      </c>
      <c r="H469" t="s">
        <v>5338</v>
      </c>
      <c r="I469" t="s">
        <v>5337</v>
      </c>
    </row>
    <row r="470" spans="1:9" x14ac:dyDescent="0.2">
      <c r="A470" t="s">
        <v>2522</v>
      </c>
      <c r="B470" s="249">
        <v>0</v>
      </c>
      <c r="C470" s="249">
        <v>0</v>
      </c>
      <c r="D470" s="249">
        <v>0</v>
      </c>
      <c r="E470" s="249">
        <v>0</v>
      </c>
      <c r="F470" s="249">
        <f>VLOOKUP(A470,[3]pfba_fluxes_formate_NO2!$A$2:$B$679,2,FALSE)</f>
        <v>0</v>
      </c>
      <c r="G470" s="249">
        <v>0</v>
      </c>
      <c r="H470" t="s">
        <v>5336</v>
      </c>
      <c r="I470" t="s">
        <v>5335</v>
      </c>
    </row>
    <row r="471" spans="1:9" x14ac:dyDescent="0.2">
      <c r="A471" t="s">
        <v>2519</v>
      </c>
      <c r="B471" s="249">
        <v>0</v>
      </c>
      <c r="C471" s="249">
        <v>0</v>
      </c>
      <c r="D471" s="249">
        <v>0</v>
      </c>
      <c r="E471" s="249">
        <v>0</v>
      </c>
      <c r="F471" s="249">
        <f>VLOOKUP(A471,[3]pfba_fluxes_formate_NO2!$A$2:$B$679,2,FALSE)</f>
        <v>0</v>
      </c>
      <c r="G471" s="249">
        <v>0</v>
      </c>
      <c r="H471" t="s">
        <v>5334</v>
      </c>
      <c r="I471" t="s">
        <v>5333</v>
      </c>
    </row>
    <row r="472" spans="1:9" x14ac:dyDescent="0.2">
      <c r="A472" t="s">
        <v>2516</v>
      </c>
      <c r="B472" s="249">
        <v>1.1331788134752199E-4</v>
      </c>
      <c r="C472" s="249">
        <v>1.16942218676995E-4</v>
      </c>
      <c r="D472" s="249">
        <v>2.1553878100682999E-4</v>
      </c>
      <c r="E472" s="249">
        <v>2.3119083716302899E-4</v>
      </c>
      <c r="F472" s="249">
        <f>VLOOKUP(A472,[3]pfba_fluxes_formate_NO2!$A$2:$B$679,2,FALSE)</f>
        <v>3.7679902987808903E-4</v>
      </c>
      <c r="G472" s="249">
        <v>1.25404014477348E-4</v>
      </c>
      <c r="H472" t="s">
        <v>5332</v>
      </c>
      <c r="I472" t="s">
        <v>5331</v>
      </c>
    </row>
    <row r="473" spans="1:9" x14ac:dyDescent="0.2">
      <c r="A473" t="s">
        <v>2513</v>
      </c>
      <c r="B473" s="249">
        <v>3.1477532021291399E-5</v>
      </c>
      <c r="C473" s="249">
        <v>3.2484303353298403E-5</v>
      </c>
      <c r="D473" s="249">
        <v>5.9872535563611002E-5</v>
      </c>
      <c r="E473" s="249">
        <v>6.4220376283866403E-5</v>
      </c>
      <c r="F473" s="249">
        <f>VLOOKUP(A473,[3]pfba_fluxes_formate_NO2!$A$2:$B$679,2,FALSE)</f>
        <v>1.0466753691065499E-4</v>
      </c>
      <c r="G473" s="249">
        <v>3.4834827781533598E-5</v>
      </c>
      <c r="H473" t="s">
        <v>5330</v>
      </c>
      <c r="I473" t="s">
        <v>5329</v>
      </c>
    </row>
    <row r="474" spans="1:9" x14ac:dyDescent="0.2">
      <c r="A474" t="s">
        <v>2510</v>
      </c>
      <c r="B474" s="249">
        <v>0</v>
      </c>
      <c r="C474" s="249">
        <v>0</v>
      </c>
      <c r="D474" s="249">
        <v>0</v>
      </c>
      <c r="E474" s="249">
        <v>0</v>
      </c>
      <c r="F474" s="249">
        <f>VLOOKUP(A474,[3]pfba_fluxes_formate_NO2!$A$2:$B$679,2,FALSE)</f>
        <v>0</v>
      </c>
      <c r="G474" s="249">
        <v>0</v>
      </c>
      <c r="H474" t="s">
        <v>5328</v>
      </c>
      <c r="I474" t="s">
        <v>5327</v>
      </c>
    </row>
    <row r="475" spans="1:9" x14ac:dyDescent="0.2">
      <c r="A475" t="s">
        <v>2507</v>
      </c>
      <c r="B475" s="249">
        <v>0</v>
      </c>
      <c r="C475" s="249">
        <v>0</v>
      </c>
      <c r="D475" s="249">
        <v>0</v>
      </c>
      <c r="E475" s="249">
        <v>0</v>
      </c>
      <c r="F475" s="249">
        <f>VLOOKUP(A475,[3]pfba_fluxes_formate_NO2!$A$2:$B$679,2,FALSE)</f>
        <v>0</v>
      </c>
      <c r="G475" s="249">
        <v>0</v>
      </c>
      <c r="H475" t="s">
        <v>5326</v>
      </c>
      <c r="I475" t="s">
        <v>5325</v>
      </c>
    </row>
    <row r="476" spans="1:9" s="253" customFormat="1" x14ac:dyDescent="0.2">
      <c r="A476" s="254" t="s">
        <v>5324</v>
      </c>
      <c r="B476" s="249"/>
      <c r="C476" s="249"/>
      <c r="D476" s="249"/>
      <c r="E476" s="249"/>
      <c r="F476" s="249"/>
      <c r="G476" s="249"/>
      <c r="H476" s="254"/>
      <c r="I476" s="254"/>
    </row>
    <row r="477" spans="1:9" x14ac:dyDescent="0.2">
      <c r="A477" t="s">
        <v>2537</v>
      </c>
      <c r="B477" s="249">
        <v>0</v>
      </c>
      <c r="C477" s="249">
        <v>0</v>
      </c>
      <c r="D477" s="249">
        <v>0</v>
      </c>
      <c r="E477" s="249">
        <v>0</v>
      </c>
      <c r="F477" s="249">
        <f>VLOOKUP(A477,[3]pfba_fluxes_formate_NO2!$A$2:$B$679,2,FALSE)</f>
        <v>0</v>
      </c>
      <c r="G477" s="249">
        <v>0</v>
      </c>
      <c r="H477" t="s">
        <v>5323</v>
      </c>
      <c r="I477" t="s">
        <v>5322</v>
      </c>
    </row>
    <row r="478" spans="1:9" x14ac:dyDescent="0.2">
      <c r="A478" t="s">
        <v>2534</v>
      </c>
      <c r="B478" s="249">
        <v>0</v>
      </c>
      <c r="C478" s="249">
        <v>0</v>
      </c>
      <c r="D478" s="249">
        <v>0</v>
      </c>
      <c r="E478" s="249">
        <v>0</v>
      </c>
      <c r="F478" s="249">
        <f>VLOOKUP(A478,[3]pfba_fluxes_formate_NO2!$A$2:$B$679,2,FALSE)</f>
        <v>0</v>
      </c>
      <c r="G478" s="249">
        <v>0</v>
      </c>
      <c r="H478" t="s">
        <v>5321</v>
      </c>
      <c r="I478" t="s">
        <v>5320</v>
      </c>
    </row>
    <row r="479" spans="1:9" x14ac:dyDescent="0.2">
      <c r="A479" t="s">
        <v>2531</v>
      </c>
      <c r="B479" s="249">
        <v>0</v>
      </c>
      <c r="C479" s="249">
        <v>0</v>
      </c>
      <c r="D479" s="249">
        <v>0</v>
      </c>
      <c r="E479" s="249">
        <v>0</v>
      </c>
      <c r="F479" s="249">
        <f>VLOOKUP(A479,[3]pfba_fluxes_formate_NO2!$A$2:$B$679,2,FALSE)</f>
        <v>0</v>
      </c>
      <c r="G479" s="249">
        <v>0</v>
      </c>
      <c r="H479" t="s">
        <v>5319</v>
      </c>
      <c r="I479" t="s">
        <v>5318</v>
      </c>
    </row>
    <row r="480" spans="1:9" x14ac:dyDescent="0.2">
      <c r="A480" t="s">
        <v>2528</v>
      </c>
      <c r="B480" s="249">
        <v>0</v>
      </c>
      <c r="C480" s="249">
        <v>0</v>
      </c>
      <c r="D480" s="249">
        <v>0</v>
      </c>
      <c r="E480" s="249">
        <v>0</v>
      </c>
      <c r="F480" s="249">
        <f>VLOOKUP(A480,[3]pfba_fluxes_formate_NO2!$A$2:$B$679,2,FALSE)</f>
        <v>0</v>
      </c>
      <c r="G480" s="249">
        <v>0</v>
      </c>
      <c r="H480" t="s">
        <v>5317</v>
      </c>
      <c r="I480" t="s">
        <v>5316</v>
      </c>
    </row>
    <row r="481" spans="1:9" s="253" customFormat="1" x14ac:dyDescent="0.2">
      <c r="A481" s="260" t="s">
        <v>5315</v>
      </c>
      <c r="B481" s="249"/>
      <c r="C481" s="249"/>
      <c r="D481" s="249"/>
      <c r="E481" s="249"/>
      <c r="F481" s="249"/>
      <c r="G481" s="249"/>
      <c r="H481" s="260"/>
      <c r="I481" s="260"/>
    </row>
    <row r="482" spans="1:9" s="253" customFormat="1" x14ac:dyDescent="0.2">
      <c r="A482" s="254" t="s">
        <v>5314</v>
      </c>
      <c r="B482" s="249"/>
      <c r="C482" s="249"/>
      <c r="D482" s="249"/>
      <c r="E482" s="249"/>
      <c r="F482" s="249"/>
      <c r="G482" s="249"/>
      <c r="H482" s="254"/>
      <c r="I482" s="254"/>
    </row>
    <row r="483" spans="1:9" x14ac:dyDescent="0.2">
      <c r="A483" t="s">
        <v>3944</v>
      </c>
      <c r="B483" s="249">
        <v>4.4481710997252498E-5</v>
      </c>
      <c r="C483" s="249">
        <v>4.5904405489322701E-5</v>
      </c>
      <c r="D483" s="249">
        <v>8.4607421630509598E-5</v>
      </c>
      <c r="E483" s="249">
        <v>9.07514673025042E-5</v>
      </c>
      <c r="F483" s="249">
        <f>VLOOKUP(A483,[3]pfba_fluxes_formate_NO2!$A$2:$B$679,2,FALSE)</f>
        <v>1.4790839143630601E-4</v>
      </c>
      <c r="G483" s="249">
        <v>4.92259920812455E-5</v>
      </c>
      <c r="H483" t="s">
        <v>5313</v>
      </c>
      <c r="I483" t="s">
        <v>5312</v>
      </c>
    </row>
    <row r="484" spans="1:9" s="253" customFormat="1" x14ac:dyDescent="0.2">
      <c r="A484" s="254" t="s">
        <v>5311</v>
      </c>
      <c r="B484" s="249"/>
      <c r="C484" s="249"/>
      <c r="D484" s="249"/>
      <c r="E484" s="249"/>
      <c r="F484" s="249"/>
      <c r="G484" s="249"/>
      <c r="H484" s="254"/>
      <c r="I484" s="254"/>
    </row>
    <row r="485" spans="1:9" x14ac:dyDescent="0.2">
      <c r="A485" t="s">
        <v>3929</v>
      </c>
      <c r="B485" s="249">
        <v>5.7603750747261799E-6</v>
      </c>
      <c r="C485" s="249">
        <v>5.9446138035731296E-6</v>
      </c>
      <c r="D485" s="249">
        <v>1.09566487387892E-5</v>
      </c>
      <c r="E485" s="249">
        <v>1.17523017555791E-5</v>
      </c>
      <c r="F485" s="249">
        <f>VLOOKUP(A485,[3]pfba_fluxes_formate_NO2!$A$2:$B$679,2,FALSE)</f>
        <v>1.9154115079457401E-5</v>
      </c>
      <c r="G485" s="249">
        <v>6.37475878189555E-6</v>
      </c>
      <c r="H485" t="s">
        <v>5310</v>
      </c>
      <c r="I485" t="s">
        <v>5309</v>
      </c>
    </row>
    <row r="486" spans="1:9" x14ac:dyDescent="0.2">
      <c r="A486" t="s">
        <v>3678</v>
      </c>
      <c r="B486" s="249">
        <v>1.3090058548902799E-3</v>
      </c>
      <c r="C486" s="249">
        <v>1.3508728464715E-3</v>
      </c>
      <c r="D486" s="249">
        <v>2.4898235206903098E-3</v>
      </c>
      <c r="E486" s="249">
        <v>2.6706302292688298E-3</v>
      </c>
      <c r="F486" s="249">
        <f>VLOOKUP(A486,[3]pfba_fluxes_formate_NO2!$A$2:$B$679,2,FALSE)</f>
        <v>4.3526417045757996E-3</v>
      </c>
      <c r="G486" s="249">
        <v>1.44862035210636E-3</v>
      </c>
      <c r="H486" t="s">
        <v>5176</v>
      </c>
      <c r="I486" t="s">
        <v>5175</v>
      </c>
    </row>
    <row r="487" spans="1:9" s="253" customFormat="1" x14ac:dyDescent="0.2">
      <c r="A487" s="254" t="s">
        <v>5308</v>
      </c>
      <c r="B487" s="249"/>
      <c r="C487" s="249"/>
      <c r="D487" s="249"/>
      <c r="E487" s="249"/>
      <c r="F487" s="249"/>
      <c r="G487" s="249"/>
      <c r="H487" s="254"/>
      <c r="I487" s="254"/>
    </row>
    <row r="488" spans="1:9" x14ac:dyDescent="0.2">
      <c r="A488" t="s">
        <v>3809</v>
      </c>
      <c r="B488" s="249">
        <v>1.1751165152639601E-5</v>
      </c>
      <c r="C488" s="249">
        <v>1.2127012159302E-5</v>
      </c>
      <c r="D488" s="249">
        <v>2.2351563427140301E-5</v>
      </c>
      <c r="E488" s="249">
        <v>2.3974695581877902E-5</v>
      </c>
      <c r="F488" s="249">
        <f>VLOOKUP(A488,[3]pfba_fluxes_formate_NO2!$A$2:$B$679,2,FALSE)</f>
        <v>3.9074394761732898E-5</v>
      </c>
      <c r="G488" s="249">
        <v>1.3004507915137E-5</v>
      </c>
      <c r="H488" t="s">
        <v>5307</v>
      </c>
      <c r="I488" t="s">
        <v>5306</v>
      </c>
    </row>
    <row r="489" spans="1:9" x14ac:dyDescent="0.2">
      <c r="A489" t="s">
        <v>3135</v>
      </c>
      <c r="B489" s="249">
        <v>-1.1751165152639601E-5</v>
      </c>
      <c r="C489" s="249">
        <v>-1.2127012159302E-5</v>
      </c>
      <c r="D489" s="249">
        <v>-2.2351563427140301E-5</v>
      </c>
      <c r="E489" s="249">
        <v>-2.3974695581877902E-5</v>
      </c>
      <c r="F489" s="249">
        <f>VLOOKUP(A489,[3]pfba_fluxes_formate_NO2!$A$2:$B$679,2,FALSE)</f>
        <v>-3.9074394761732898E-5</v>
      </c>
      <c r="G489" s="249">
        <v>-1.3004507915137E-5</v>
      </c>
      <c r="H489" t="s">
        <v>5305</v>
      </c>
      <c r="I489" t="s">
        <v>5304</v>
      </c>
    </row>
    <row r="490" spans="1:9" x14ac:dyDescent="0.2">
      <c r="A490" t="s">
        <v>3225</v>
      </c>
      <c r="B490" s="249">
        <v>-1.1751165152639601E-5</v>
      </c>
      <c r="C490" s="249">
        <v>-1.2127012159302E-5</v>
      </c>
      <c r="D490" s="249">
        <v>-2.2351563427140301E-5</v>
      </c>
      <c r="E490" s="249">
        <v>-2.3974695581877902E-5</v>
      </c>
      <c r="F490" s="249">
        <f>VLOOKUP(A490,[3]pfba_fluxes_formate_NO2!$A$2:$B$679,2,FALSE)</f>
        <v>-3.9074394761732898E-5</v>
      </c>
      <c r="G490" s="249">
        <v>-1.3004507915137E-5</v>
      </c>
      <c r="H490" t="s">
        <v>5303</v>
      </c>
      <c r="I490" t="s">
        <v>5302</v>
      </c>
    </row>
    <row r="491" spans="1:9" x14ac:dyDescent="0.2">
      <c r="A491" t="s">
        <v>3294</v>
      </c>
      <c r="B491" s="249">
        <v>1.1751165152639601E-5</v>
      </c>
      <c r="C491" s="249">
        <v>1.2127012159302E-5</v>
      </c>
      <c r="D491" s="249">
        <v>2.2351563427140301E-5</v>
      </c>
      <c r="E491" s="249">
        <v>2.3974695581877902E-5</v>
      </c>
      <c r="F491" s="249">
        <f>VLOOKUP(A491,[3]pfba_fluxes_formate_NO2!$A$2:$B$679,2,FALSE)</f>
        <v>3.9074394761732898E-5</v>
      </c>
      <c r="G491" s="249">
        <v>1.3004507915137E-5</v>
      </c>
      <c r="H491" t="s">
        <v>5280</v>
      </c>
      <c r="I491" t="s">
        <v>5301</v>
      </c>
    </row>
    <row r="492" spans="1:9" x14ac:dyDescent="0.2">
      <c r="A492" t="s">
        <v>3896</v>
      </c>
      <c r="B492" s="249">
        <v>0</v>
      </c>
      <c r="C492" s="249">
        <v>0</v>
      </c>
      <c r="D492" s="249">
        <v>0</v>
      </c>
      <c r="E492" s="249">
        <v>0</v>
      </c>
      <c r="F492" s="249">
        <f>VLOOKUP(A492,[3]pfba_fluxes_formate_NO2!$A$2:$B$679,2,FALSE)</f>
        <v>0</v>
      </c>
      <c r="G492" s="249">
        <v>0</v>
      </c>
      <c r="H492" t="s">
        <v>5278</v>
      </c>
      <c r="I492" t="s">
        <v>5277</v>
      </c>
    </row>
    <row r="493" spans="1:9" x14ac:dyDescent="0.2">
      <c r="A493" t="s">
        <v>3935</v>
      </c>
      <c r="B493" s="249">
        <v>1.1751165152639601E-5</v>
      </c>
      <c r="C493" s="249">
        <v>1.2127012159302E-5</v>
      </c>
      <c r="D493" s="249">
        <v>2.2351563427140301E-5</v>
      </c>
      <c r="E493" s="249">
        <v>2.3974695581877902E-5</v>
      </c>
      <c r="F493" s="249">
        <f>VLOOKUP(A493,[3]pfba_fluxes_formate_NO2!$A$2:$B$679,2,FALSE)</f>
        <v>3.9074394761732898E-5</v>
      </c>
      <c r="G493" s="249">
        <v>1.3004507915137E-5</v>
      </c>
      <c r="H493" t="s">
        <v>5300</v>
      </c>
      <c r="I493" t="s">
        <v>5299</v>
      </c>
    </row>
    <row r="494" spans="1:9" x14ac:dyDescent="0.2">
      <c r="A494" s="254" t="s">
        <v>5298</v>
      </c>
      <c r="B494" s="249"/>
      <c r="C494" s="249"/>
      <c r="D494" s="249"/>
      <c r="E494" s="249"/>
      <c r="F494" s="249"/>
      <c r="G494" s="249"/>
      <c r="H494" s="258"/>
      <c r="I494" s="258"/>
    </row>
    <row r="495" spans="1:9" x14ac:dyDescent="0.2">
      <c r="A495" t="s">
        <v>3980</v>
      </c>
      <c r="B495" s="249">
        <v>-0.204471798961948</v>
      </c>
      <c r="C495" s="249">
        <v>-0.21101158566631301</v>
      </c>
      <c r="D495" s="249">
        <v>-0.38892010488065298</v>
      </c>
      <c r="E495" s="249">
        <v>-0.52183513033544604</v>
      </c>
      <c r="F495" s="249">
        <f>VLOOKUP(A495,[3]pfba_fluxes_formate_NO2!$A$2:$B$679,2,FALSE)</f>
        <v>-0.85049638333278199</v>
      </c>
      <c r="G495" s="249">
        <v>-1.75955426630511</v>
      </c>
      <c r="H495" t="s">
        <v>5297</v>
      </c>
      <c r="I495" t="s">
        <v>5296</v>
      </c>
    </row>
    <row r="496" spans="1:9" x14ac:dyDescent="0.2">
      <c r="A496" t="s">
        <v>2242</v>
      </c>
      <c r="B496" s="249">
        <v>0</v>
      </c>
      <c r="C496" s="249">
        <v>0</v>
      </c>
      <c r="D496" s="249">
        <v>0</v>
      </c>
      <c r="E496" s="249">
        <v>0</v>
      </c>
      <c r="F496" s="249">
        <f>VLOOKUP(A496,[3]pfba_fluxes_formate_NO2!$A$2:$B$679,2,FALSE)</f>
        <v>0</v>
      </c>
      <c r="G496" s="249">
        <v>0</v>
      </c>
      <c r="H496" t="s">
        <v>5295</v>
      </c>
      <c r="I496" t="s">
        <v>5294</v>
      </c>
    </row>
    <row r="497" spans="1:9" x14ac:dyDescent="0.2">
      <c r="A497" t="s">
        <v>3983</v>
      </c>
      <c r="B497" s="249">
        <v>0</v>
      </c>
      <c r="C497" s="249">
        <v>0</v>
      </c>
      <c r="D497" s="249">
        <v>0</v>
      </c>
      <c r="E497" s="249">
        <v>0</v>
      </c>
      <c r="F497" s="249">
        <f>VLOOKUP(A497,[3]pfba_fluxes_formate_NO2!$A$2:$B$679,2,FALSE)</f>
        <v>0</v>
      </c>
      <c r="G497" s="249">
        <v>0</v>
      </c>
      <c r="H497" t="s">
        <v>5293</v>
      </c>
      <c r="I497" t="s">
        <v>5292</v>
      </c>
    </row>
    <row r="498" spans="1:9" x14ac:dyDescent="0.2">
      <c r="A498" t="s">
        <v>3974</v>
      </c>
      <c r="B498" s="249">
        <v>-2.30415002989424E-6</v>
      </c>
      <c r="C498" s="249">
        <v>-2.37784552139662E-6</v>
      </c>
      <c r="D498" s="249">
        <v>-4.3826594955262299E-6</v>
      </c>
      <c r="E498" s="249">
        <v>-4.7009207027278902E-6</v>
      </c>
      <c r="F498" s="249">
        <f>VLOOKUP(A498,[3]pfba_fluxes_formate_NO2!$A$2:$B$679,2,FALSE)</f>
        <v>-7.6616460314221293E-6</v>
      </c>
      <c r="G498" s="249">
        <v>-2.5499035132270301E-6</v>
      </c>
      <c r="H498" t="s">
        <v>5291</v>
      </c>
      <c r="I498" t="s">
        <v>5290</v>
      </c>
    </row>
    <row r="499" spans="1:9" s="253" customFormat="1" x14ac:dyDescent="0.2">
      <c r="A499" s="254" t="s">
        <v>5289</v>
      </c>
      <c r="B499" s="249"/>
      <c r="C499" s="249"/>
      <c r="D499" s="249"/>
      <c r="E499" s="249"/>
      <c r="F499" s="249"/>
      <c r="G499" s="249"/>
      <c r="H499" s="254"/>
      <c r="I499" s="254"/>
    </row>
    <row r="500" spans="1:9" x14ac:dyDescent="0.2">
      <c r="A500" t="s">
        <v>3986</v>
      </c>
      <c r="B500" s="249">
        <v>0</v>
      </c>
      <c r="C500" s="249">
        <v>0</v>
      </c>
      <c r="D500" s="249">
        <v>0</v>
      </c>
      <c r="E500" s="249">
        <v>0</v>
      </c>
      <c r="F500" s="249">
        <f>VLOOKUP(A500,[3]pfba_fluxes_formate_NO2!$A$2:$B$679,2,FALSE)</f>
        <v>0</v>
      </c>
      <c r="G500" s="249">
        <v>0</v>
      </c>
      <c r="H500" t="s">
        <v>5288</v>
      </c>
      <c r="I500" t="s">
        <v>5287</v>
      </c>
    </row>
    <row r="501" spans="1:9" x14ac:dyDescent="0.2">
      <c r="A501" t="s">
        <v>3549</v>
      </c>
      <c r="B501" s="249">
        <v>0</v>
      </c>
      <c r="C501" s="249">
        <v>0</v>
      </c>
      <c r="D501" s="249">
        <v>0</v>
      </c>
      <c r="E501" s="249">
        <v>0</v>
      </c>
      <c r="F501" s="249">
        <f>VLOOKUP(A501,[3]pfba_fluxes_formate_NO2!$A$2:$B$679,2,FALSE)</f>
        <v>0</v>
      </c>
      <c r="G501" s="249">
        <v>0</v>
      </c>
      <c r="H501" t="s">
        <v>5286</v>
      </c>
      <c r="I501" t="s">
        <v>5285</v>
      </c>
    </row>
    <row r="502" spans="1:9" x14ac:dyDescent="0.2">
      <c r="A502" t="s">
        <v>3552</v>
      </c>
      <c r="B502" s="249">
        <v>0</v>
      </c>
      <c r="C502" s="249">
        <v>0</v>
      </c>
      <c r="D502" s="249">
        <v>0</v>
      </c>
      <c r="E502" s="249">
        <v>0</v>
      </c>
      <c r="F502" s="249">
        <f>VLOOKUP(A502,[3]pfba_fluxes_formate_NO2!$A$2:$B$679,2,FALSE)</f>
        <v>0</v>
      </c>
      <c r="G502" s="249">
        <v>0</v>
      </c>
      <c r="H502" t="s">
        <v>5284</v>
      </c>
      <c r="I502" t="s">
        <v>5283</v>
      </c>
    </row>
    <row r="503" spans="1:9" x14ac:dyDescent="0.2">
      <c r="A503" t="s">
        <v>2390</v>
      </c>
      <c r="B503" s="249">
        <v>0</v>
      </c>
      <c r="C503" s="249">
        <v>0</v>
      </c>
      <c r="D503" s="249">
        <v>0</v>
      </c>
      <c r="E503" s="249">
        <v>0</v>
      </c>
      <c r="F503" s="249">
        <f>VLOOKUP(A503,[3]pfba_fluxes_formate_NO2!$A$2:$B$679,2,FALSE)</f>
        <v>0</v>
      </c>
      <c r="G503" s="249">
        <v>0</v>
      </c>
      <c r="H503" t="s">
        <v>5282</v>
      </c>
      <c r="I503" t="s">
        <v>5281</v>
      </c>
    </row>
    <row r="504" spans="1:9" x14ac:dyDescent="0.2">
      <c r="A504" t="s">
        <v>3959</v>
      </c>
      <c r="B504" s="249">
        <v>0</v>
      </c>
      <c r="C504" s="249">
        <v>0</v>
      </c>
      <c r="D504" s="249">
        <v>0</v>
      </c>
      <c r="E504" s="249">
        <v>0</v>
      </c>
      <c r="F504" s="249">
        <f>VLOOKUP(A504,[3]pfba_fluxes_formate_NO2!$A$2:$B$679,2,FALSE)</f>
        <v>0</v>
      </c>
      <c r="G504" s="249">
        <v>0</v>
      </c>
      <c r="H504" t="s">
        <v>5280</v>
      </c>
      <c r="I504" t="s">
        <v>5279</v>
      </c>
    </row>
    <row r="505" spans="1:9" x14ac:dyDescent="0.2">
      <c r="A505" t="s">
        <v>3896</v>
      </c>
      <c r="B505" s="249">
        <v>0</v>
      </c>
      <c r="C505" s="249">
        <v>0</v>
      </c>
      <c r="D505" s="249">
        <v>0</v>
      </c>
      <c r="E505" s="249">
        <v>0</v>
      </c>
      <c r="F505" s="249">
        <f>VLOOKUP(A505,[3]pfba_fluxes_formate_NO2!$A$2:$B$679,2,FALSE)</f>
        <v>0</v>
      </c>
      <c r="G505" s="249">
        <v>0</v>
      </c>
      <c r="H505" t="s">
        <v>5278</v>
      </c>
      <c r="I505" t="s">
        <v>5277</v>
      </c>
    </row>
    <row r="506" spans="1:9" s="253" customFormat="1" x14ac:dyDescent="0.2">
      <c r="A506" s="254" t="s">
        <v>5276</v>
      </c>
      <c r="B506" s="249"/>
      <c r="C506" s="249"/>
      <c r="D506" s="249"/>
      <c r="E506" s="249"/>
      <c r="F506" s="249"/>
      <c r="G506" s="249"/>
      <c r="H506" s="254"/>
      <c r="I506" s="254"/>
    </row>
    <row r="507" spans="1:9" x14ac:dyDescent="0.2">
      <c r="A507" t="s">
        <v>3564</v>
      </c>
      <c r="B507" s="249">
        <v>2.9723535385576102E-6</v>
      </c>
      <c r="C507" s="249">
        <v>3.0674207226441E-6</v>
      </c>
      <c r="D507" s="249">
        <v>5.6536307492076696E-6</v>
      </c>
      <c r="E507" s="249">
        <v>6.0641877058824797E-6</v>
      </c>
      <c r="F507" s="249">
        <f>VLOOKUP(A507,[3]pfba_fluxes_formate_NO2!$A$2:$B$679,2,FALSE)</f>
        <v>9.8835233810156493E-6</v>
      </c>
      <c r="G507" s="249">
        <v>3.2893755314600902E-6</v>
      </c>
      <c r="H507" t="s">
        <v>5275</v>
      </c>
      <c r="I507" t="s">
        <v>5274</v>
      </c>
    </row>
    <row r="508" spans="1:9" x14ac:dyDescent="0.2">
      <c r="A508" t="s">
        <v>3348</v>
      </c>
      <c r="B508" s="249">
        <v>-2.9723535385576102E-6</v>
      </c>
      <c r="C508" s="249">
        <v>-3.0674207226441E-6</v>
      </c>
      <c r="D508" s="249">
        <v>-5.6536307492076696E-6</v>
      </c>
      <c r="E508" s="249">
        <v>-6.0641877058824797E-6</v>
      </c>
      <c r="F508" s="249">
        <f>VLOOKUP(A508,[3]pfba_fluxes_formate_NO2!$A$2:$B$679,2,FALSE)</f>
        <v>-9.8835233810156493E-6</v>
      </c>
      <c r="G508" s="249">
        <v>-3.2893755314600902E-6</v>
      </c>
      <c r="H508" t="s">
        <v>5273</v>
      </c>
      <c r="I508" t="s">
        <v>5272</v>
      </c>
    </row>
    <row r="509" spans="1:9" x14ac:dyDescent="0.2">
      <c r="A509" t="s">
        <v>3806</v>
      </c>
      <c r="B509" s="249">
        <v>2.9723535385576102E-6</v>
      </c>
      <c r="C509" s="249">
        <v>3.0674207226441E-6</v>
      </c>
      <c r="D509" s="249">
        <v>5.6536307492076696E-6</v>
      </c>
      <c r="E509" s="249">
        <v>6.0641877058824797E-6</v>
      </c>
      <c r="F509" s="249">
        <f>VLOOKUP(A509,[3]pfba_fluxes_formate_NO2!$A$2:$B$679,2,FALSE)</f>
        <v>9.8835233810156493E-6</v>
      </c>
      <c r="G509" s="249">
        <v>3.2893755314600902E-6</v>
      </c>
      <c r="H509" t="s">
        <v>5271</v>
      </c>
      <c r="I509" t="s">
        <v>5270</v>
      </c>
    </row>
    <row r="510" spans="1:9" x14ac:dyDescent="0.2">
      <c r="A510" t="s">
        <v>3345</v>
      </c>
      <c r="B510" s="249">
        <v>2.9723535385576102E-6</v>
      </c>
      <c r="C510" s="249">
        <v>3.0674207226441E-6</v>
      </c>
      <c r="D510" s="249">
        <v>5.6536307492076696E-6</v>
      </c>
      <c r="E510" s="249">
        <v>6.0641877058824797E-6</v>
      </c>
      <c r="F510" s="249">
        <f>VLOOKUP(A510,[3]pfba_fluxes_formate_NO2!$A$2:$B$679,2,FALSE)</f>
        <v>9.8835233810156493E-6</v>
      </c>
      <c r="G510" s="249">
        <v>3.2893755314600902E-6</v>
      </c>
      <c r="H510" t="s">
        <v>5269</v>
      </c>
      <c r="I510" t="s">
        <v>5268</v>
      </c>
    </row>
    <row r="511" spans="1:9" x14ac:dyDescent="0.2">
      <c r="A511" t="s">
        <v>2177</v>
      </c>
      <c r="B511" s="249">
        <v>2.9723535385576102E-6</v>
      </c>
      <c r="C511" s="249">
        <v>3.0674207226441E-6</v>
      </c>
      <c r="D511" s="249">
        <v>5.6536307492076696E-6</v>
      </c>
      <c r="E511" s="249">
        <v>6.0641877058824797E-6</v>
      </c>
      <c r="F511" s="249">
        <f>VLOOKUP(A511,[3]pfba_fluxes_formate_NO2!$A$2:$B$679,2,FALSE)</f>
        <v>9.8835233810156493E-6</v>
      </c>
      <c r="G511" s="249">
        <v>3.2893755314600902E-6</v>
      </c>
      <c r="H511" t="s">
        <v>5267</v>
      </c>
      <c r="I511" t="s">
        <v>5266</v>
      </c>
    </row>
    <row r="512" spans="1:9" x14ac:dyDescent="0.2">
      <c r="A512" s="254" t="s">
        <v>5265</v>
      </c>
      <c r="B512" s="249"/>
      <c r="C512" s="249"/>
      <c r="D512" s="249"/>
      <c r="E512" s="249"/>
      <c r="F512" s="249"/>
      <c r="G512" s="249"/>
      <c r="H512" s="258"/>
      <c r="I512" s="258"/>
    </row>
    <row r="513" spans="1:9" x14ac:dyDescent="0.2">
      <c r="A513" t="s">
        <v>2339</v>
      </c>
      <c r="B513" s="249">
        <v>2.9723535385576102E-6</v>
      </c>
      <c r="C513" s="249">
        <v>3.0674207226441E-6</v>
      </c>
      <c r="D513" s="249">
        <v>5.6536307492076696E-6</v>
      </c>
      <c r="E513" s="249">
        <v>6.0641877058824797E-6</v>
      </c>
      <c r="F513" s="249">
        <f>VLOOKUP(A513,[3]pfba_fluxes_formate_NO2!$A$2:$B$679,2,FALSE)</f>
        <v>9.8835233810156493E-6</v>
      </c>
      <c r="G513" s="249">
        <v>3.2893755314600902E-6</v>
      </c>
      <c r="H513" t="s">
        <v>5264</v>
      </c>
      <c r="I513" t="s">
        <v>5263</v>
      </c>
    </row>
    <row r="514" spans="1:9" x14ac:dyDescent="0.2">
      <c r="A514" t="s">
        <v>3237</v>
      </c>
      <c r="B514" s="249">
        <v>2.9723535385576102E-6</v>
      </c>
      <c r="C514" s="249">
        <v>3.0674207226441E-6</v>
      </c>
      <c r="D514" s="249">
        <v>5.6536307492076696E-6</v>
      </c>
      <c r="E514" s="249">
        <v>6.0641877058824797E-6</v>
      </c>
      <c r="F514" s="249">
        <f>VLOOKUP(A514,[3]pfba_fluxes_formate_NO2!$A$2:$B$679,2,FALSE)</f>
        <v>9.8835233810156493E-6</v>
      </c>
      <c r="G514" s="249">
        <v>3.2893755314600902E-6</v>
      </c>
      <c r="H514" t="s">
        <v>5262</v>
      </c>
      <c r="I514" t="s">
        <v>5261</v>
      </c>
    </row>
    <row r="515" spans="1:9" x14ac:dyDescent="0.2">
      <c r="A515" t="s">
        <v>3288</v>
      </c>
      <c r="B515" s="249">
        <v>0</v>
      </c>
      <c r="C515" s="249">
        <v>0</v>
      </c>
      <c r="D515" s="249">
        <v>0</v>
      </c>
      <c r="E515" s="249">
        <v>0</v>
      </c>
      <c r="F515" s="249">
        <f>VLOOKUP(A515,[3]pfba_fluxes_formate_NO2!$A$2:$B$679,2,FALSE)</f>
        <v>0</v>
      </c>
      <c r="G515" s="249">
        <v>0</v>
      </c>
      <c r="H515" t="s">
        <v>5260</v>
      </c>
      <c r="I515" t="s">
        <v>5259</v>
      </c>
    </row>
    <row r="516" spans="1:9" x14ac:dyDescent="0.2">
      <c r="A516" t="s">
        <v>3968</v>
      </c>
      <c r="B516" s="249">
        <v>0</v>
      </c>
      <c r="C516" s="249">
        <v>0</v>
      </c>
      <c r="D516" s="249">
        <v>0</v>
      </c>
      <c r="E516" s="249">
        <v>0</v>
      </c>
      <c r="F516" s="249">
        <f>VLOOKUP(A516,[3]pfba_fluxes_formate_NO2!$A$2:$B$679,2,FALSE)</f>
        <v>0</v>
      </c>
      <c r="G516" s="249">
        <v>0</v>
      </c>
      <c r="H516" t="s">
        <v>5258</v>
      </c>
      <c r="I516" t="s">
        <v>5257</v>
      </c>
    </row>
    <row r="517" spans="1:9" s="253" customFormat="1" x14ac:dyDescent="0.2">
      <c r="A517" s="254" t="s">
        <v>5256</v>
      </c>
      <c r="B517" s="249"/>
      <c r="C517" s="249"/>
      <c r="D517" s="249"/>
      <c r="E517" s="249"/>
      <c r="F517" s="249"/>
      <c r="G517" s="249"/>
      <c r="H517" s="254"/>
      <c r="I517" s="254"/>
    </row>
    <row r="518" spans="1:9" x14ac:dyDescent="0.2">
      <c r="A518" t="s">
        <v>2592</v>
      </c>
      <c r="B518" s="249">
        <v>1.8433200239123701E-5</v>
      </c>
      <c r="C518" s="249">
        <v>1.9022764171433998E-5</v>
      </c>
      <c r="D518" s="249">
        <v>3.5061275964125699E-5</v>
      </c>
      <c r="E518" s="249">
        <v>3.7607365617853099E-5</v>
      </c>
      <c r="F518" s="249">
        <f>VLOOKUP(A518,[3]pfba_fluxes_formate_NO2!$A$2:$B$679,2,FALSE)</f>
        <v>6.1293168254263804E-5</v>
      </c>
      <c r="G518" s="249">
        <v>2.0399228102065701E-5</v>
      </c>
      <c r="H518" t="s">
        <v>5135</v>
      </c>
      <c r="I518" t="s">
        <v>5134</v>
      </c>
    </row>
    <row r="519" spans="1:9" x14ac:dyDescent="0.2">
      <c r="A519" t="s">
        <v>2619</v>
      </c>
      <c r="B519" s="249">
        <v>1.8433200239123701E-5</v>
      </c>
      <c r="C519" s="249">
        <v>1.9022764171433998E-5</v>
      </c>
      <c r="D519" s="249">
        <v>3.5061275964125699E-5</v>
      </c>
      <c r="E519" s="249">
        <v>3.7607365617853099E-5</v>
      </c>
      <c r="F519" s="249">
        <f>VLOOKUP(A519,[3]pfba_fluxes_formate_NO2!$A$2:$B$679,2,FALSE)</f>
        <v>6.1293168254263804E-5</v>
      </c>
      <c r="G519" s="249">
        <v>2.0399228102065701E-5</v>
      </c>
      <c r="H519" t="s">
        <v>5133</v>
      </c>
      <c r="I519" t="s">
        <v>5132</v>
      </c>
    </row>
    <row r="520" spans="1:9" x14ac:dyDescent="0.2">
      <c r="A520" t="s">
        <v>3384</v>
      </c>
      <c r="B520" s="249">
        <v>-1.8433200239123701E-5</v>
      </c>
      <c r="C520" s="249">
        <v>-1.9022764171433998E-5</v>
      </c>
      <c r="D520" s="249">
        <v>-3.5061275964125699E-5</v>
      </c>
      <c r="E520" s="249">
        <v>-3.7607365617853099E-5</v>
      </c>
      <c r="F520" s="249">
        <f>VLOOKUP(A520,[3]pfba_fluxes_formate_NO2!$A$2:$B$679,2,FALSE)</f>
        <v>-6.1293168254263804E-5</v>
      </c>
      <c r="G520" s="249">
        <v>-2.0399228102065701E-5</v>
      </c>
      <c r="H520" t="s">
        <v>5131</v>
      </c>
      <c r="I520" t="s">
        <v>5130</v>
      </c>
    </row>
    <row r="521" spans="1:9" x14ac:dyDescent="0.2">
      <c r="A521" t="s">
        <v>3995</v>
      </c>
      <c r="B521" s="249">
        <v>9.2166001195618794E-6</v>
      </c>
      <c r="C521" s="249">
        <v>9.5113820857170094E-6</v>
      </c>
      <c r="D521" s="249">
        <v>1.7530637982062798E-5</v>
      </c>
      <c r="E521" s="249">
        <v>1.8803682808926499E-5</v>
      </c>
      <c r="F521" s="249">
        <f>VLOOKUP(A521,[3]pfba_fluxes_formate_NO2!$A$2:$B$679,2,FALSE)</f>
        <v>3.0646584127131902E-5</v>
      </c>
      <c r="G521" s="249">
        <v>1.01996140510328E-5</v>
      </c>
      <c r="H521" t="s">
        <v>5129</v>
      </c>
      <c r="I521" t="s">
        <v>5128</v>
      </c>
    </row>
    <row r="522" spans="1:9" s="34" customFormat="1" x14ac:dyDescent="0.2">
      <c r="A522" t="s">
        <v>3989</v>
      </c>
      <c r="B522" s="249">
        <v>2.3041500298904699E-6</v>
      </c>
      <c r="C522" s="249">
        <v>2.3778455214292498E-6</v>
      </c>
      <c r="D522" s="249">
        <v>4.3826594955157098E-6</v>
      </c>
      <c r="E522" s="249">
        <v>4.7009207022316399E-6</v>
      </c>
      <c r="F522" s="249">
        <f>VLOOKUP(A522,[3]pfba_fluxes_formate_NO2!$A$2:$B$679,2,FALSE)</f>
        <v>7.6616460317829704E-6</v>
      </c>
      <c r="G522" s="249">
        <v>2.5499035127582198E-6</v>
      </c>
      <c r="H522" t="s">
        <v>5127</v>
      </c>
      <c r="I522" t="s">
        <v>5126</v>
      </c>
    </row>
    <row r="523" spans="1:9" x14ac:dyDescent="0.2">
      <c r="A523" t="s">
        <v>3267</v>
      </c>
      <c r="B523" s="249">
        <v>2.3041500298904699E-6</v>
      </c>
      <c r="C523" s="249">
        <v>2.3778455214292498E-6</v>
      </c>
      <c r="D523" s="249">
        <v>4.3826594955157098E-6</v>
      </c>
      <c r="E523" s="249">
        <v>4.7009207022316399E-6</v>
      </c>
      <c r="F523" s="249">
        <f>VLOOKUP(A523,[3]pfba_fluxes_formate_NO2!$A$2:$B$679,2,FALSE)</f>
        <v>7.6616460317829704E-6</v>
      </c>
      <c r="G523" s="249">
        <v>2.5499035127582198E-6</v>
      </c>
      <c r="H523" t="s">
        <v>5125</v>
      </c>
      <c r="I523" t="s">
        <v>5124</v>
      </c>
    </row>
    <row r="524" spans="1:9" s="253" customFormat="1" x14ac:dyDescent="0.2">
      <c r="A524" s="254" t="s">
        <v>5255</v>
      </c>
      <c r="B524" s="249"/>
      <c r="C524" s="249"/>
      <c r="D524" s="249"/>
      <c r="E524" s="249"/>
      <c r="F524" s="249"/>
      <c r="G524" s="249"/>
      <c r="H524" s="254"/>
      <c r="I524" s="254"/>
    </row>
    <row r="525" spans="1:9" x14ac:dyDescent="0.2">
      <c r="A525" t="s">
        <v>3255</v>
      </c>
      <c r="B525" s="249">
        <v>1.1520750149452301E-6</v>
      </c>
      <c r="C525" s="249">
        <v>1.18892276071462E-6</v>
      </c>
      <c r="D525" s="249">
        <v>2.1913297477578498E-6</v>
      </c>
      <c r="E525" s="249">
        <v>2.3504603511158199E-6</v>
      </c>
      <c r="F525" s="249">
        <f>VLOOKUP(A525,[3]pfba_fluxes_formate_NO2!$A$2:$B$679,2,FALSE)</f>
        <v>3.8308230158914801E-6</v>
      </c>
      <c r="G525" s="249">
        <v>1.2749517563791099E-6</v>
      </c>
      <c r="H525" t="s">
        <v>5249</v>
      </c>
      <c r="I525" t="s">
        <v>5248</v>
      </c>
    </row>
    <row r="526" spans="1:9" s="34" customFormat="1" x14ac:dyDescent="0.2">
      <c r="A526" t="s">
        <v>3252</v>
      </c>
      <c r="B526" s="249">
        <v>1.1520750149452301E-6</v>
      </c>
      <c r="C526" s="249">
        <v>1.18892276071462E-6</v>
      </c>
      <c r="D526" s="249">
        <v>2.1913297477578498E-6</v>
      </c>
      <c r="E526" s="249">
        <v>2.3504603511158199E-6</v>
      </c>
      <c r="F526" s="249">
        <f>VLOOKUP(A526,[3]pfba_fluxes_formate_NO2!$A$2:$B$679,2,FALSE)</f>
        <v>3.8308230158914801E-6</v>
      </c>
      <c r="G526" s="249">
        <v>1.2749517563791099E-6</v>
      </c>
      <c r="H526" t="s">
        <v>5254</v>
      </c>
      <c r="I526" t="s">
        <v>5253</v>
      </c>
    </row>
    <row r="527" spans="1:9" x14ac:dyDescent="0.2">
      <c r="A527" t="s">
        <v>3249</v>
      </c>
      <c r="B527" s="249">
        <v>0</v>
      </c>
      <c r="C527" s="249">
        <v>0</v>
      </c>
      <c r="D527" s="249">
        <v>0</v>
      </c>
      <c r="E527" s="249">
        <v>0</v>
      </c>
      <c r="F527" s="249">
        <f>VLOOKUP(A527,[3]pfba_fluxes_formate_NO2!$A$2:$B$679,2,FALSE)</f>
        <v>0</v>
      </c>
      <c r="G527" s="249">
        <v>0</v>
      </c>
      <c r="H527" t="s">
        <v>5252</v>
      </c>
      <c r="I527" t="s">
        <v>5251</v>
      </c>
    </row>
    <row r="528" spans="1:9" x14ac:dyDescent="0.2">
      <c r="A528" t="s">
        <v>3866</v>
      </c>
      <c r="B528" s="249">
        <v>1.1520750149452301E-6</v>
      </c>
      <c r="C528" s="249">
        <v>1.18892276071462E-6</v>
      </c>
      <c r="D528" s="249">
        <v>2.1913297477578498E-6</v>
      </c>
      <c r="E528" s="249">
        <v>2.3504603511158199E-6</v>
      </c>
      <c r="F528" s="249">
        <f>VLOOKUP(A528,[3]pfba_fluxes_formate_NO2!$A$2:$B$679,2,FALSE)</f>
        <v>3.8308230158914801E-6</v>
      </c>
      <c r="G528" s="249">
        <v>1.2749517563791099E-6</v>
      </c>
      <c r="H528" t="s">
        <v>5243</v>
      </c>
      <c r="I528" t="s">
        <v>5242</v>
      </c>
    </row>
    <row r="529" spans="1:9" s="253" customFormat="1" x14ac:dyDescent="0.2">
      <c r="A529" s="254" t="s">
        <v>5250</v>
      </c>
      <c r="B529" s="249"/>
      <c r="C529" s="249"/>
      <c r="D529" s="249"/>
      <c r="E529" s="249"/>
      <c r="F529" s="249"/>
      <c r="G529" s="249"/>
      <c r="H529" s="254"/>
      <c r="I529" s="254"/>
    </row>
    <row r="530" spans="1:9" x14ac:dyDescent="0.2">
      <c r="A530" t="s">
        <v>3255</v>
      </c>
      <c r="B530" s="249">
        <v>1.1520750149452301E-6</v>
      </c>
      <c r="C530" s="249">
        <v>1.18892276071462E-6</v>
      </c>
      <c r="D530" s="249">
        <v>2.1913297477578498E-6</v>
      </c>
      <c r="E530" s="249">
        <v>2.3504603511158199E-6</v>
      </c>
      <c r="F530" s="249">
        <f>VLOOKUP(A530,[3]pfba_fluxes_formate_NO2!$A$2:$B$679,2,FALSE)</f>
        <v>3.8308230158914801E-6</v>
      </c>
      <c r="G530" s="249">
        <v>1.2749517563791099E-6</v>
      </c>
      <c r="H530" t="s">
        <v>5249</v>
      </c>
      <c r="I530" t="s">
        <v>5248</v>
      </c>
    </row>
    <row r="531" spans="1:9" x14ac:dyDescent="0.2">
      <c r="A531" t="s">
        <v>2904</v>
      </c>
      <c r="B531" s="249">
        <v>0</v>
      </c>
      <c r="C531" s="249">
        <v>0</v>
      </c>
      <c r="D531" s="249">
        <v>0</v>
      </c>
      <c r="E531" s="249">
        <v>0</v>
      </c>
      <c r="F531" s="249">
        <f>VLOOKUP(A531,[3]pfba_fluxes_formate_NO2!$A$2:$B$679,2,FALSE)</f>
        <v>0</v>
      </c>
      <c r="G531" s="249">
        <v>0</v>
      </c>
      <c r="H531" t="s">
        <v>5247</v>
      </c>
      <c r="I531" t="s">
        <v>5246</v>
      </c>
    </row>
    <row r="532" spans="1:9" x14ac:dyDescent="0.2">
      <c r="A532" t="s">
        <v>2336</v>
      </c>
      <c r="B532" s="249">
        <v>1.1520750149452301E-6</v>
      </c>
      <c r="C532" s="249">
        <v>1.18892276071462E-6</v>
      </c>
      <c r="D532" s="249">
        <v>2.1913297477578498E-6</v>
      </c>
      <c r="E532" s="249">
        <v>2.3504603511158199E-6</v>
      </c>
      <c r="F532" s="249">
        <f>VLOOKUP(A532,[3]pfba_fluxes_formate_NO2!$A$2:$B$679,2,FALSE)</f>
        <v>3.8308230158914801E-6</v>
      </c>
      <c r="G532" s="249">
        <v>1.2749517563791099E-6</v>
      </c>
      <c r="H532" t="s">
        <v>5245</v>
      </c>
      <c r="I532" t="s">
        <v>5244</v>
      </c>
    </row>
    <row r="533" spans="1:9" x14ac:dyDescent="0.2">
      <c r="A533" t="s">
        <v>3866</v>
      </c>
      <c r="B533" s="249">
        <v>1.1520750149452301E-6</v>
      </c>
      <c r="C533" s="249">
        <v>1.18892276071462E-6</v>
      </c>
      <c r="D533" s="249">
        <v>2.1913297477578498E-6</v>
      </c>
      <c r="E533" s="249">
        <v>2.3504603511158199E-6</v>
      </c>
      <c r="F533" s="249">
        <f>VLOOKUP(A533,[3]pfba_fluxes_formate_NO2!$A$2:$B$679,2,FALSE)</f>
        <v>3.8308230158914801E-6</v>
      </c>
      <c r="G533" s="249">
        <v>1.2749517563791099E-6</v>
      </c>
      <c r="H533" t="s">
        <v>5243</v>
      </c>
      <c r="I533" t="s">
        <v>5242</v>
      </c>
    </row>
    <row r="534" spans="1:9" s="253" customFormat="1" x14ac:dyDescent="0.2">
      <c r="A534" s="254" t="s">
        <v>5241</v>
      </c>
      <c r="B534" s="249"/>
      <c r="C534" s="249"/>
      <c r="D534" s="249"/>
      <c r="E534" s="249"/>
      <c r="F534" s="249"/>
      <c r="G534" s="249"/>
      <c r="H534" s="254"/>
      <c r="I534" s="254"/>
    </row>
    <row r="535" spans="1:9" x14ac:dyDescent="0.2">
      <c r="A535" t="s">
        <v>3603</v>
      </c>
      <c r="B535" s="249">
        <v>0</v>
      </c>
      <c r="C535" s="249">
        <v>0</v>
      </c>
      <c r="D535" s="249">
        <v>0</v>
      </c>
      <c r="E535" s="249">
        <v>0</v>
      </c>
      <c r="F535" s="249">
        <f>VLOOKUP(A535,[3]pfba_fluxes_formate_NO2!$A$2:$B$679,2,FALSE)</f>
        <v>0</v>
      </c>
      <c r="G535" s="249">
        <v>0</v>
      </c>
      <c r="H535" t="s">
        <v>5059</v>
      </c>
      <c r="I535" t="s">
        <v>5058</v>
      </c>
    </row>
    <row r="536" spans="1:9" x14ac:dyDescent="0.2">
      <c r="A536" t="s">
        <v>3471</v>
      </c>
      <c r="B536" s="249">
        <v>1.5132605654843201E-6</v>
      </c>
      <c r="C536" s="249">
        <v>1.56166040045728E-6</v>
      </c>
      <c r="D536" s="249">
        <v>2.8783307078422402E-6</v>
      </c>
      <c r="E536" s="249">
        <v>3.0873501412120201E-6</v>
      </c>
      <c r="F536" s="249">
        <f>VLOOKUP(A536,[3]pfba_fluxes_formate_NO2!$A$2:$B$679,2,FALSE)</f>
        <v>5.0318193937865203E-6</v>
      </c>
      <c r="G536" s="249">
        <v>1.6746602354840599E-6</v>
      </c>
      <c r="H536" t="s">
        <v>5240</v>
      </c>
      <c r="I536" t="s">
        <v>5239</v>
      </c>
    </row>
    <row r="537" spans="1:9" x14ac:dyDescent="0.2">
      <c r="A537" t="s">
        <v>3417</v>
      </c>
      <c r="B537" s="249">
        <v>1.5132605654843201E-6</v>
      </c>
      <c r="C537" s="249">
        <v>1.56166040045728E-6</v>
      </c>
      <c r="D537" s="249">
        <v>2.8783307078422402E-6</v>
      </c>
      <c r="E537" s="249">
        <v>3.0873501412120201E-6</v>
      </c>
      <c r="F537" s="249">
        <f>VLOOKUP(A537,[3]pfba_fluxes_formate_NO2!$A$2:$B$679,2,FALSE)</f>
        <v>5.0318193937865203E-6</v>
      </c>
      <c r="G537" s="249">
        <v>1.6746602354840599E-6</v>
      </c>
      <c r="H537" t="s">
        <v>5238</v>
      </c>
      <c r="I537" t="s">
        <v>5237</v>
      </c>
    </row>
    <row r="538" spans="1:9" x14ac:dyDescent="0.2">
      <c r="A538" t="s">
        <v>2985</v>
      </c>
      <c r="B538" s="249">
        <v>3.6118555053909298E-7</v>
      </c>
      <c r="C538" s="249">
        <v>3.7273763974265498E-7</v>
      </c>
      <c r="D538" s="249">
        <v>6.8700096008439004E-7</v>
      </c>
      <c r="E538" s="249">
        <v>7.3688979009620696E-7</v>
      </c>
      <c r="F538" s="249">
        <f>VLOOKUP(A538,[3]pfba_fluxes_formate_NO2!$A$2:$B$679,2,FALSE)</f>
        <v>1.20099637789503E-6</v>
      </c>
      <c r="G538" s="249">
        <v>3.9970847910494999E-7</v>
      </c>
      <c r="H538" t="s">
        <v>5236</v>
      </c>
      <c r="I538" t="s">
        <v>5235</v>
      </c>
    </row>
    <row r="539" spans="1:9" x14ac:dyDescent="0.2">
      <c r="A539" s="254" t="s">
        <v>5234</v>
      </c>
      <c r="B539" s="249"/>
      <c r="C539" s="249"/>
      <c r="D539" s="249"/>
      <c r="E539" s="249"/>
      <c r="F539" s="249"/>
      <c r="G539" s="249"/>
      <c r="H539" s="258"/>
      <c r="I539" s="258"/>
    </row>
    <row r="540" spans="1:9" x14ac:dyDescent="0.2">
      <c r="A540" t="s">
        <v>2913</v>
      </c>
      <c r="B540" s="249">
        <v>3.6118555053909298E-7</v>
      </c>
      <c r="C540" s="249">
        <v>3.7273763974265498E-7</v>
      </c>
      <c r="D540" s="249">
        <v>6.8700096008439004E-7</v>
      </c>
      <c r="E540" s="249">
        <v>7.3688979009620696E-7</v>
      </c>
      <c r="F540" s="249">
        <f>VLOOKUP(A540,[3]pfba_fluxes_formate_NO2!$A$2:$B$679,2,FALSE)</f>
        <v>1.20099637789503E-6</v>
      </c>
      <c r="G540" s="249">
        <v>3.9970847910494999E-7</v>
      </c>
      <c r="H540" t="s">
        <v>5233</v>
      </c>
      <c r="I540" t="s">
        <v>5232</v>
      </c>
    </row>
    <row r="541" spans="1:9" x14ac:dyDescent="0.2">
      <c r="A541" t="s">
        <v>2979</v>
      </c>
      <c r="B541" s="249">
        <v>8.4951355201266302E-5</v>
      </c>
      <c r="C541" s="249">
        <v>8.7668423012488903E-5</v>
      </c>
      <c r="D541" s="249">
        <v>1.6158360293381399E-4</v>
      </c>
      <c r="E541" s="249">
        <v>1.73317526709512E-4</v>
      </c>
      <c r="F541" s="249">
        <f>VLOOKUP(A541,[3]pfba_fluxes_formate_NO2!$A$2:$B$679,2,FALSE)</f>
        <v>2.8247605625893499E-4</v>
      </c>
      <c r="G541" s="249">
        <v>9.4012002791145198E-5</v>
      </c>
      <c r="H541" t="s">
        <v>5231</v>
      </c>
      <c r="I541" t="s">
        <v>5230</v>
      </c>
    </row>
    <row r="542" spans="1:9" x14ac:dyDescent="0.2">
      <c r="A542" s="254" t="s">
        <v>5229</v>
      </c>
      <c r="B542" s="249"/>
      <c r="C542" s="249"/>
      <c r="D542" s="249"/>
      <c r="E542" s="249"/>
      <c r="F542" s="249"/>
      <c r="G542" s="249"/>
      <c r="H542" s="258"/>
      <c r="I542" s="258"/>
    </row>
    <row r="543" spans="1:9" x14ac:dyDescent="0.2">
      <c r="A543" t="s">
        <v>3543</v>
      </c>
      <c r="B543" s="249">
        <v>-1.1520750149452301E-6</v>
      </c>
      <c r="C543" s="249">
        <v>-1.18892276071462E-6</v>
      </c>
      <c r="D543" s="249">
        <v>-2.1913297477578498E-6</v>
      </c>
      <c r="E543" s="249">
        <v>-2.3504603511158199E-6</v>
      </c>
      <c r="F543" s="249">
        <f>VLOOKUP(A543,[3]pfba_fluxes_formate_NO2!$A$2:$B$679,2,FALSE)</f>
        <v>-3.8308230158914801E-6</v>
      </c>
      <c r="G543" s="249">
        <v>-1.2749517563791099E-6</v>
      </c>
      <c r="H543" t="s">
        <v>5228</v>
      </c>
      <c r="I543" t="s">
        <v>5227</v>
      </c>
    </row>
    <row r="544" spans="1:9" x14ac:dyDescent="0.2">
      <c r="A544" t="s">
        <v>2384</v>
      </c>
      <c r="B544" s="249">
        <v>1.1520750149452301E-6</v>
      </c>
      <c r="C544" s="249">
        <v>1.18892276071462E-6</v>
      </c>
      <c r="D544" s="249">
        <v>2.1913297477578498E-6</v>
      </c>
      <c r="E544" s="249">
        <v>2.3504603511158199E-6</v>
      </c>
      <c r="F544" s="249">
        <f>VLOOKUP(A544,[3]pfba_fluxes_formate_NO2!$A$2:$B$679,2,FALSE)</f>
        <v>3.8308230158914801E-6</v>
      </c>
      <c r="G544" s="249">
        <v>1.2749517563791099E-6</v>
      </c>
      <c r="H544" t="s">
        <v>5226</v>
      </c>
      <c r="I544" t="s">
        <v>5225</v>
      </c>
    </row>
    <row r="545" spans="1:9" x14ac:dyDescent="0.2">
      <c r="A545" t="s">
        <v>2982</v>
      </c>
      <c r="B545" s="249">
        <v>1.1520750149452301E-6</v>
      </c>
      <c r="C545" s="249">
        <v>1.18892276071462E-6</v>
      </c>
      <c r="D545" s="249">
        <v>2.1913297477578498E-6</v>
      </c>
      <c r="E545" s="249">
        <v>2.3504603511158199E-6</v>
      </c>
      <c r="F545" s="249">
        <f>VLOOKUP(A545,[3]pfba_fluxes_formate_NO2!$A$2:$B$679,2,FALSE)</f>
        <v>3.8308230158914801E-6</v>
      </c>
      <c r="G545" s="249">
        <v>1.2749517563791099E-6</v>
      </c>
      <c r="H545" t="s">
        <v>5224</v>
      </c>
      <c r="I545" t="s">
        <v>5223</v>
      </c>
    </row>
    <row r="546" spans="1:9" x14ac:dyDescent="0.2">
      <c r="A546" t="s">
        <v>3063</v>
      </c>
      <c r="B546" s="249">
        <v>1.1520750149452301E-6</v>
      </c>
      <c r="C546" s="249">
        <v>1.18892276071462E-6</v>
      </c>
      <c r="D546" s="249">
        <v>2.1913297477578498E-6</v>
      </c>
      <c r="E546" s="249">
        <v>2.3504603511158199E-6</v>
      </c>
      <c r="F546" s="249">
        <f>VLOOKUP(A546,[3]pfba_fluxes_formate_NO2!$A$2:$B$679,2,FALSE)</f>
        <v>3.8308230158914801E-6</v>
      </c>
      <c r="G546" s="249">
        <v>1.2749517563791099E-6</v>
      </c>
      <c r="H546" t="s">
        <v>5222</v>
      </c>
      <c r="I546" t="s">
        <v>5221</v>
      </c>
    </row>
    <row r="547" spans="1:9" x14ac:dyDescent="0.2">
      <c r="A547" t="s">
        <v>3060</v>
      </c>
      <c r="B547" s="249">
        <v>1.1520750149452301E-6</v>
      </c>
      <c r="C547" s="249">
        <v>1.18892276071462E-6</v>
      </c>
      <c r="D547" s="249">
        <v>2.1913297477578498E-6</v>
      </c>
      <c r="E547" s="249">
        <v>2.3504603511158199E-6</v>
      </c>
      <c r="F547" s="249">
        <f>VLOOKUP(A547,[3]pfba_fluxes_formate_NO2!$A$2:$B$679,2,FALSE)</f>
        <v>3.8308230158914801E-6</v>
      </c>
      <c r="G547" s="249">
        <v>1.2749517563791099E-6</v>
      </c>
      <c r="H547" t="s">
        <v>5220</v>
      </c>
      <c r="I547" t="s">
        <v>5219</v>
      </c>
    </row>
    <row r="548" spans="1:9" x14ac:dyDescent="0.2">
      <c r="A548" t="s">
        <v>3057</v>
      </c>
      <c r="B548" s="249">
        <v>1.1520750149452301E-6</v>
      </c>
      <c r="C548" s="249">
        <v>1.18892276071462E-6</v>
      </c>
      <c r="D548" s="249">
        <v>2.1913297477578498E-6</v>
      </c>
      <c r="E548" s="249">
        <v>2.3504603511158199E-6</v>
      </c>
      <c r="F548" s="249">
        <f>VLOOKUP(A548,[3]pfba_fluxes_formate_NO2!$A$2:$B$679,2,FALSE)</f>
        <v>3.8308230158914801E-6</v>
      </c>
      <c r="G548" s="249">
        <v>1.2749517563791099E-6</v>
      </c>
      <c r="H548" t="s">
        <v>5218</v>
      </c>
      <c r="I548" t="s">
        <v>5217</v>
      </c>
    </row>
    <row r="549" spans="1:9" x14ac:dyDescent="0.2">
      <c r="A549" t="s">
        <v>3054</v>
      </c>
      <c r="B549" s="249">
        <v>1.1520750149452301E-6</v>
      </c>
      <c r="C549" s="249">
        <v>1.18892276071462E-6</v>
      </c>
      <c r="D549" s="249">
        <v>2.1913297477578498E-6</v>
      </c>
      <c r="E549" s="249">
        <v>2.3504603511158199E-6</v>
      </c>
      <c r="F549" s="249">
        <f>VLOOKUP(A549,[3]pfba_fluxes_formate_NO2!$A$2:$B$679,2,FALSE)</f>
        <v>3.8308230158914801E-6</v>
      </c>
      <c r="G549" s="249">
        <v>1.2749517563791099E-6</v>
      </c>
      <c r="H549" t="s">
        <v>5216</v>
      </c>
      <c r="I549" t="s">
        <v>5215</v>
      </c>
    </row>
    <row r="550" spans="1:9" x14ac:dyDescent="0.2">
      <c r="A550" t="s">
        <v>3051</v>
      </c>
      <c r="B550" s="249">
        <v>1.1520750149452301E-6</v>
      </c>
      <c r="C550" s="249">
        <v>1.18892276071462E-6</v>
      </c>
      <c r="D550" s="249">
        <v>2.1913297477578498E-6</v>
      </c>
      <c r="E550" s="249">
        <v>2.3504603511158199E-6</v>
      </c>
      <c r="F550" s="249">
        <f>VLOOKUP(A550,[3]pfba_fluxes_formate_NO2!$A$2:$B$679,2,FALSE)</f>
        <v>3.8308230158914801E-6</v>
      </c>
      <c r="G550" s="249">
        <v>1.2749517563791099E-6</v>
      </c>
      <c r="H550" t="s">
        <v>5214</v>
      </c>
      <c r="I550" t="s">
        <v>5213</v>
      </c>
    </row>
    <row r="551" spans="1:9" x14ac:dyDescent="0.2">
      <c r="A551" t="s">
        <v>2916</v>
      </c>
      <c r="B551" s="249">
        <v>1.1520750149452301E-6</v>
      </c>
      <c r="C551" s="249">
        <v>1.18892276071462E-6</v>
      </c>
      <c r="D551" s="249">
        <v>2.1913297477578498E-6</v>
      </c>
      <c r="E551" s="249">
        <v>2.3504603511158199E-6</v>
      </c>
      <c r="F551" s="249">
        <f>VLOOKUP(A551,[3]pfba_fluxes_formate_NO2!$A$2:$B$679,2,FALSE)</f>
        <v>3.8308230158914801E-6</v>
      </c>
      <c r="G551" s="249">
        <v>1.2749517563791099E-6</v>
      </c>
      <c r="H551" t="s">
        <v>5212</v>
      </c>
      <c r="I551" t="s">
        <v>5211</v>
      </c>
    </row>
    <row r="552" spans="1:9" x14ac:dyDescent="0.2">
      <c r="A552" t="s">
        <v>2183</v>
      </c>
      <c r="B552" s="249">
        <v>1.1520750149452301E-6</v>
      </c>
      <c r="C552" s="249">
        <v>1.18892276071462E-6</v>
      </c>
      <c r="D552" s="249">
        <v>2.1913297477578498E-6</v>
      </c>
      <c r="E552" s="249">
        <v>2.3504603511158199E-6</v>
      </c>
      <c r="F552" s="249">
        <f>VLOOKUP(A552,[3]pfba_fluxes_formate_NO2!$A$2:$B$679,2,FALSE)</f>
        <v>3.8308230158914801E-6</v>
      </c>
      <c r="G552" s="249">
        <v>1.2749517563791099E-6</v>
      </c>
      <c r="H552" t="s">
        <v>5210</v>
      </c>
      <c r="I552" t="s">
        <v>5209</v>
      </c>
    </row>
    <row r="553" spans="1:9" s="253" customFormat="1" x14ac:dyDescent="0.2">
      <c r="A553" s="254" t="s">
        <v>5208</v>
      </c>
      <c r="B553" s="249"/>
      <c r="C553" s="249"/>
      <c r="D553" s="249"/>
      <c r="E553" s="249"/>
      <c r="F553" s="249"/>
      <c r="G553" s="249"/>
      <c r="H553" s="254"/>
      <c r="I553" s="254"/>
    </row>
    <row r="554" spans="1:9" x14ac:dyDescent="0.2">
      <c r="A554" t="s">
        <v>2814</v>
      </c>
      <c r="B554" s="249">
        <v>2.0163225064230698E-3</v>
      </c>
      <c r="C554" s="249">
        <v>2.0808121777916599E-3</v>
      </c>
      <c r="D554" s="249">
        <v>3.8351907923362002E-3</v>
      </c>
      <c r="E554" s="249">
        <v>4.1136957619336998E-3</v>
      </c>
      <c r="F554" s="249">
        <f>VLOOKUP(A554,[3]pfba_fluxes_formate_NO2!$A$2:$B$679,2,FALSE)</f>
        <v>6.7045761472682604E-3</v>
      </c>
      <c r="G554" s="249">
        <v>2.23137719995866E-3</v>
      </c>
      <c r="H554" t="s">
        <v>5207</v>
      </c>
      <c r="I554" t="s">
        <v>5206</v>
      </c>
    </row>
    <row r="555" spans="1:9" s="253" customFormat="1" x14ac:dyDescent="0.2">
      <c r="A555" s="254" t="s">
        <v>5205</v>
      </c>
      <c r="B555" s="249"/>
      <c r="C555" s="249"/>
      <c r="D555" s="249"/>
      <c r="E555" s="249"/>
      <c r="F555" s="249"/>
      <c r="G555" s="249"/>
      <c r="H555" s="254"/>
      <c r="I555" s="254"/>
    </row>
    <row r="556" spans="1:9" x14ac:dyDescent="0.2">
      <c r="A556" t="s">
        <v>3824</v>
      </c>
      <c r="B556" s="249">
        <v>4.6083000597808999E-6</v>
      </c>
      <c r="C556" s="249">
        <v>4.75569104285847E-6</v>
      </c>
      <c r="D556" s="249">
        <v>8.7653189910259697E-6</v>
      </c>
      <c r="E556" s="249">
        <v>9.40184140469443E-6</v>
      </c>
      <c r="F556" s="249">
        <f>VLOOKUP(A556,[3]pfba_fluxes_formate_NO2!$A$2:$B$679,2,FALSE)</f>
        <v>1.5323292063548299E-5</v>
      </c>
      <c r="G556" s="249">
        <v>5.0998070255172003E-6</v>
      </c>
      <c r="H556" t="s">
        <v>5199</v>
      </c>
      <c r="I556" t="s">
        <v>5198</v>
      </c>
    </row>
    <row r="557" spans="1:9" x14ac:dyDescent="0.2">
      <c r="A557" t="s">
        <v>3138</v>
      </c>
      <c r="B557" s="249">
        <v>0</v>
      </c>
      <c r="C557" s="249">
        <v>0</v>
      </c>
      <c r="D557" s="249">
        <v>0</v>
      </c>
      <c r="E557" s="249">
        <v>0</v>
      </c>
      <c r="F557" s="249">
        <f>VLOOKUP(A557,[3]pfba_fluxes_formate_NO2!$A$2:$B$679,2,FALSE)</f>
        <v>0</v>
      </c>
      <c r="G557" s="249">
        <v>0</v>
      </c>
      <c r="H557" t="s">
        <v>5204</v>
      </c>
      <c r="I557" t="s">
        <v>5203</v>
      </c>
    </row>
    <row r="558" spans="1:9" x14ac:dyDescent="0.2">
      <c r="A558" t="s">
        <v>2186</v>
      </c>
      <c r="B558" s="249">
        <v>0</v>
      </c>
      <c r="C558" s="249">
        <v>0</v>
      </c>
      <c r="D558" s="249">
        <v>0</v>
      </c>
      <c r="E558" s="249">
        <v>0</v>
      </c>
      <c r="F558" s="249">
        <f>VLOOKUP(A558,[3]pfba_fluxes_formate_NO2!$A$2:$B$679,2,FALSE)</f>
        <v>0</v>
      </c>
      <c r="G558" s="249">
        <v>0</v>
      </c>
      <c r="H558" t="s">
        <v>5202</v>
      </c>
      <c r="I558" t="s">
        <v>5201</v>
      </c>
    </row>
    <row r="559" spans="1:9" s="253" customFormat="1" x14ac:dyDescent="0.2">
      <c r="A559" s="254" t="s">
        <v>5200</v>
      </c>
      <c r="B559" s="249"/>
      <c r="C559" s="249"/>
      <c r="D559" s="249"/>
      <c r="E559" s="249"/>
      <c r="F559" s="249"/>
      <c r="G559" s="249"/>
      <c r="H559" s="254"/>
      <c r="I559" s="254"/>
    </row>
    <row r="560" spans="1:9" x14ac:dyDescent="0.2">
      <c r="A560" t="s">
        <v>3824</v>
      </c>
      <c r="B560" s="249">
        <v>4.6083000597808999E-6</v>
      </c>
      <c r="C560" s="249">
        <v>4.75569104285847E-6</v>
      </c>
      <c r="D560" s="249">
        <v>8.7653189910259697E-6</v>
      </c>
      <c r="E560" s="249">
        <v>9.40184140469443E-6</v>
      </c>
      <c r="F560" s="249">
        <f>VLOOKUP(A560,[3]pfba_fluxes_formate_NO2!$A$2:$B$679,2,FALSE)</f>
        <v>1.5323292063548299E-5</v>
      </c>
      <c r="G560" s="249">
        <v>5.0998070255172003E-6</v>
      </c>
      <c r="H560" t="s">
        <v>5199</v>
      </c>
      <c r="I560" t="s">
        <v>5198</v>
      </c>
    </row>
    <row r="561" spans="1:9" x14ac:dyDescent="0.2">
      <c r="A561" t="s">
        <v>3081</v>
      </c>
      <c r="B561" s="249">
        <v>4.6083000597808999E-6</v>
      </c>
      <c r="C561" s="249">
        <v>4.75569104285847E-6</v>
      </c>
      <c r="D561" s="249">
        <v>8.7653189910259697E-6</v>
      </c>
      <c r="E561" s="249">
        <v>9.40184140469443E-6</v>
      </c>
      <c r="F561" s="249">
        <f>VLOOKUP(A561,[3]pfba_fluxes_formate_NO2!$A$2:$B$679,2,FALSE)</f>
        <v>1.5323292063548299E-5</v>
      </c>
      <c r="G561" s="249">
        <v>5.0998070255172003E-6</v>
      </c>
      <c r="H561" t="s">
        <v>5197</v>
      </c>
      <c r="I561" t="s">
        <v>5196</v>
      </c>
    </row>
    <row r="562" spans="1:9" x14ac:dyDescent="0.2">
      <c r="A562" t="s">
        <v>3084</v>
      </c>
      <c r="B562" s="249">
        <v>-4.6083000597808999E-6</v>
      </c>
      <c r="C562" s="249">
        <v>-4.75569104285847E-6</v>
      </c>
      <c r="D562" s="249">
        <v>-8.7653189910259697E-6</v>
      </c>
      <c r="E562" s="249">
        <v>-9.40184140469443E-6</v>
      </c>
      <c r="F562" s="249">
        <f>VLOOKUP(A562,[3]pfba_fluxes_formate_NO2!$A$2:$B$679,2,FALSE)</f>
        <v>-1.5323292063548299E-5</v>
      </c>
      <c r="G562" s="249">
        <v>-5.0998070255172003E-6</v>
      </c>
      <c r="H562" t="s">
        <v>5195</v>
      </c>
      <c r="I562" t="s">
        <v>5194</v>
      </c>
    </row>
    <row r="563" spans="1:9" x14ac:dyDescent="0.2">
      <c r="A563" t="s">
        <v>3198</v>
      </c>
      <c r="B563" s="249">
        <v>4.6083000597808999E-6</v>
      </c>
      <c r="C563" s="249">
        <v>4.75569104285847E-6</v>
      </c>
      <c r="D563" s="249">
        <v>8.7653189910259697E-6</v>
      </c>
      <c r="E563" s="249">
        <v>9.40184140469443E-6</v>
      </c>
      <c r="F563" s="249">
        <f>VLOOKUP(A563,[3]pfba_fluxes_formate_NO2!$A$2:$B$679,2,FALSE)</f>
        <v>1.5323292063548299E-5</v>
      </c>
      <c r="G563" s="249">
        <v>5.0998070255172003E-6</v>
      </c>
      <c r="H563" t="s">
        <v>5193</v>
      </c>
      <c r="I563" t="s">
        <v>5192</v>
      </c>
    </row>
    <row r="564" spans="1:9" x14ac:dyDescent="0.2">
      <c r="A564" t="s">
        <v>3201</v>
      </c>
      <c r="B564" s="249">
        <v>4.6083000597808999E-6</v>
      </c>
      <c r="C564" s="249">
        <v>4.75569104285847E-6</v>
      </c>
      <c r="D564" s="249">
        <v>8.7653189910259697E-6</v>
      </c>
      <c r="E564" s="249">
        <v>9.40184140469443E-6</v>
      </c>
      <c r="F564" s="249">
        <f>VLOOKUP(A564,[3]pfba_fluxes_formate_NO2!$A$2:$B$679,2,FALSE)</f>
        <v>1.5323292063548299E-5</v>
      </c>
      <c r="G564" s="249">
        <v>5.0998070255172003E-6</v>
      </c>
      <c r="H564" t="s">
        <v>5191</v>
      </c>
      <c r="I564" t="s">
        <v>5190</v>
      </c>
    </row>
    <row r="565" spans="1:9" x14ac:dyDescent="0.2">
      <c r="A565" t="s">
        <v>3462</v>
      </c>
      <c r="B565" s="249">
        <v>4.6083000597808999E-6</v>
      </c>
      <c r="C565" s="249">
        <v>4.75569104285847E-6</v>
      </c>
      <c r="D565" s="249">
        <v>8.7653189910259697E-6</v>
      </c>
      <c r="E565" s="249">
        <v>9.40184140469443E-6</v>
      </c>
      <c r="F565" s="249">
        <f>VLOOKUP(A565,[3]pfba_fluxes_formate_NO2!$A$2:$B$679,2,FALSE)</f>
        <v>1.5323292063548299E-5</v>
      </c>
      <c r="G565" s="249">
        <v>5.0998070255172003E-6</v>
      </c>
      <c r="H565" t="s">
        <v>5189</v>
      </c>
      <c r="I565" t="s">
        <v>5188</v>
      </c>
    </row>
    <row r="566" spans="1:9" x14ac:dyDescent="0.2">
      <c r="A566" t="s">
        <v>2988</v>
      </c>
      <c r="B566" s="249">
        <v>4.6083000597808999E-6</v>
      </c>
      <c r="C566" s="249">
        <v>4.75569104285847E-6</v>
      </c>
      <c r="D566" s="249">
        <v>8.7653189910259697E-6</v>
      </c>
      <c r="E566" s="249">
        <v>9.40184140469443E-6</v>
      </c>
      <c r="F566" s="249">
        <f>VLOOKUP(A566,[3]pfba_fluxes_formate_NO2!$A$2:$B$679,2,FALSE)</f>
        <v>1.5323292063548299E-5</v>
      </c>
      <c r="G566" s="249">
        <v>5.0998070255172003E-6</v>
      </c>
      <c r="H566" t="s">
        <v>5187</v>
      </c>
      <c r="I566" t="s">
        <v>5186</v>
      </c>
    </row>
    <row r="567" spans="1:9" x14ac:dyDescent="0.2">
      <c r="A567" t="s">
        <v>3276</v>
      </c>
      <c r="B567" s="249">
        <v>4.6083000597808999E-6</v>
      </c>
      <c r="C567" s="249">
        <v>4.75569104285847E-6</v>
      </c>
      <c r="D567" s="249">
        <v>8.7653189910259697E-6</v>
      </c>
      <c r="E567" s="249">
        <v>9.40184140469443E-6</v>
      </c>
      <c r="F567" s="249">
        <f>VLOOKUP(A567,[3]pfba_fluxes_formate_NO2!$A$2:$B$679,2,FALSE)</f>
        <v>1.5323292063548299E-5</v>
      </c>
      <c r="G567" s="249">
        <v>5.0998070255172003E-6</v>
      </c>
      <c r="H567" t="s">
        <v>5185</v>
      </c>
      <c r="I567" t="s">
        <v>5184</v>
      </c>
    </row>
    <row r="568" spans="1:9" x14ac:dyDescent="0.2">
      <c r="A568" t="s">
        <v>3387</v>
      </c>
      <c r="B568" s="249">
        <v>4.6083000597808999E-6</v>
      </c>
      <c r="C568" s="249">
        <v>4.75569104285847E-6</v>
      </c>
      <c r="D568" s="249">
        <v>8.7653189910259697E-6</v>
      </c>
      <c r="E568" s="249">
        <v>9.40184140469443E-6</v>
      </c>
      <c r="F568" s="249">
        <f>VLOOKUP(A568,[3]pfba_fluxes_formate_NO2!$A$2:$B$679,2,FALSE)</f>
        <v>1.5323292063548299E-5</v>
      </c>
      <c r="G568" s="249">
        <v>5.0998070255172003E-6</v>
      </c>
      <c r="H568" t="s">
        <v>5183</v>
      </c>
      <c r="I568" t="s">
        <v>5182</v>
      </c>
    </row>
    <row r="569" spans="1:9" x14ac:dyDescent="0.2">
      <c r="A569" t="s">
        <v>3690</v>
      </c>
      <c r="B569" s="249">
        <v>-5.0352170857540601E-5</v>
      </c>
      <c r="C569" s="249">
        <v>-5.1962625009073198E-5</v>
      </c>
      <c r="D569" s="249">
        <v>-9.5773459568996701E-5</v>
      </c>
      <c r="E569" s="249">
        <v>-1.02728363742139E-4</v>
      </c>
      <c r="F569" s="249">
        <f>VLOOKUP(A569,[3]pfba_fluxes_formate_NO2!$A$2:$B$679,2,FALSE)</f>
        <v>-1.6742855501498399E-4</v>
      </c>
      <c r="G569" s="249">
        <v>-5.57225769498828E-5</v>
      </c>
      <c r="H569" t="s">
        <v>5181</v>
      </c>
      <c r="I569" t="s">
        <v>5180</v>
      </c>
    </row>
    <row r="570" spans="1:9" x14ac:dyDescent="0.2">
      <c r="A570" t="s">
        <v>3474</v>
      </c>
      <c r="B570" s="249">
        <v>1.0297470706297201E-3</v>
      </c>
      <c r="C570" s="249">
        <v>1.06268230295243E-3</v>
      </c>
      <c r="D570" s="249">
        <v>2.0564085774413799E-3</v>
      </c>
      <c r="E570" s="249">
        <v>-0.41660424362053899</v>
      </c>
      <c r="F570" s="249">
        <f>VLOOKUP(A570,[3]pfba_fluxes_formate_NO2!$A$2:$B$679,2,FALSE)</f>
        <v>-0.678989170876516</v>
      </c>
      <c r="G570" s="249">
        <v>1.19645239623633E-3</v>
      </c>
      <c r="H570" t="s">
        <v>4776</v>
      </c>
      <c r="I570" t="s">
        <v>4775</v>
      </c>
    </row>
    <row r="571" spans="1:9" x14ac:dyDescent="0.2">
      <c r="A571" t="s">
        <v>3132</v>
      </c>
      <c r="B571" s="249">
        <v>4.1393140105081298E-4</v>
      </c>
      <c r="C571" s="249">
        <v>4.2717050339793401E-4</v>
      </c>
      <c r="D571" s="249">
        <v>7.87327370950107E-4</v>
      </c>
      <c r="E571" s="249">
        <v>8.4450173263748301E-4</v>
      </c>
      <c r="F571" s="249">
        <f>VLOOKUP(A571,[3]pfba_fluxes_formate_NO2!$A$2:$B$679,2,FALSE)</f>
        <v>1.3763842784359501E-3</v>
      </c>
      <c r="G571" s="249">
        <v>4.5808003814519298E-4</v>
      </c>
      <c r="H571" t="s">
        <v>5179</v>
      </c>
      <c r="I571" t="s">
        <v>5178</v>
      </c>
    </row>
    <row r="572" spans="1:9" s="253" customFormat="1" x14ac:dyDescent="0.2">
      <c r="A572" s="254" t="s">
        <v>5177</v>
      </c>
      <c r="B572" s="249"/>
      <c r="C572" s="249"/>
      <c r="D572" s="249"/>
      <c r="E572" s="249"/>
      <c r="F572" s="249"/>
      <c r="G572" s="249"/>
      <c r="H572" s="254"/>
      <c r="I572" s="254"/>
    </row>
    <row r="573" spans="1:9" x14ac:dyDescent="0.2">
      <c r="A573" t="s">
        <v>3678</v>
      </c>
      <c r="B573" s="249">
        <v>1.3090058548902799E-3</v>
      </c>
      <c r="C573" s="249">
        <v>1.3508728464715E-3</v>
      </c>
      <c r="D573" s="249">
        <v>2.4898235206903098E-3</v>
      </c>
      <c r="E573" s="249">
        <v>2.6706302292688298E-3</v>
      </c>
      <c r="F573" s="249">
        <f>VLOOKUP(A573,[3]pfba_fluxes_formate_NO2!$A$2:$B$679,2,FALSE)</f>
        <v>4.3526417045757996E-3</v>
      </c>
      <c r="G573" s="249">
        <v>1.44862035210636E-3</v>
      </c>
      <c r="H573" t="s">
        <v>5176</v>
      </c>
      <c r="I573" t="s">
        <v>5175</v>
      </c>
    </row>
    <row r="574" spans="1:9" x14ac:dyDescent="0.2">
      <c r="A574" t="s">
        <v>3330</v>
      </c>
      <c r="B574" s="249">
        <v>0</v>
      </c>
      <c r="C574" s="249">
        <v>0</v>
      </c>
      <c r="D574" s="249">
        <v>0</v>
      </c>
      <c r="E574" s="249">
        <v>0</v>
      </c>
      <c r="F574" s="249">
        <f>VLOOKUP(A574,[3]pfba_fluxes_formate_NO2!$A$2:$B$679,2,FALSE)</f>
        <v>0</v>
      </c>
      <c r="G574" s="249">
        <v>0</v>
      </c>
      <c r="H574" t="s">
        <v>5174</v>
      </c>
      <c r="I574" t="s">
        <v>5173</v>
      </c>
    </row>
    <row r="575" spans="1:9" x14ac:dyDescent="0.2">
      <c r="A575" t="s">
        <v>2148</v>
      </c>
      <c r="B575" s="249">
        <v>0</v>
      </c>
      <c r="C575" s="249">
        <v>0</v>
      </c>
      <c r="D575" s="249">
        <v>3.96664465834779E-14</v>
      </c>
      <c r="E575" s="249">
        <v>0</v>
      </c>
      <c r="F575" s="249">
        <f>VLOOKUP(A575,[3]pfba_fluxes_formate_NO2!$A$2:$B$679,2,FALSE)</f>
        <v>0</v>
      </c>
      <c r="G575" s="249">
        <v>0</v>
      </c>
      <c r="H575" t="s">
        <v>5172</v>
      </c>
      <c r="I575" t="s">
        <v>5171</v>
      </c>
    </row>
    <row r="576" spans="1:9" x14ac:dyDescent="0.2">
      <c r="A576" t="s">
        <v>2901</v>
      </c>
      <c r="B576" s="249">
        <v>-1.31015792990523E-3</v>
      </c>
      <c r="C576" s="249">
        <v>-1.3520617692322199E-3</v>
      </c>
      <c r="D576" s="249">
        <v>-2.4920148503984E-3</v>
      </c>
      <c r="E576" s="249">
        <v>-2.6729806896199498E-3</v>
      </c>
      <c r="F576" s="249">
        <f>VLOOKUP(A576,[3]pfba_fluxes_formate_NO2!$A$2:$B$679,2,FALSE)</f>
        <v>-4.3564725275916996E-3</v>
      </c>
      <c r="G576" s="249">
        <v>-1.44989530386274E-3</v>
      </c>
      <c r="H576" t="s">
        <v>5170</v>
      </c>
      <c r="I576" t="s">
        <v>5169</v>
      </c>
    </row>
    <row r="577" spans="1:9" x14ac:dyDescent="0.2">
      <c r="A577" t="s">
        <v>3681</v>
      </c>
      <c r="B577" s="249">
        <v>-5.7697546099272799E-3</v>
      </c>
      <c r="C577" s="249">
        <v>-5.9542933320280104E-3</v>
      </c>
      <c r="D577" s="249">
        <v>-1.10233669911039E-2</v>
      </c>
      <c r="E577" s="249">
        <v>0.19758112755600901</v>
      </c>
      <c r="F577" s="249">
        <f>VLOOKUP(A577,[3]pfba_fluxes_formate_NO2!$A$2:$B$679,2,FALSE)</f>
        <v>0.322021314075493</v>
      </c>
      <c r="G577" s="249">
        <v>0.322926563210999</v>
      </c>
      <c r="H577" t="s">
        <v>5168</v>
      </c>
      <c r="I577" t="s">
        <v>5167</v>
      </c>
    </row>
    <row r="578" spans="1:9" x14ac:dyDescent="0.2">
      <c r="A578" t="s">
        <v>3684</v>
      </c>
      <c r="B578" s="249">
        <v>0</v>
      </c>
      <c r="C578" s="249">
        <v>0</v>
      </c>
      <c r="D578" s="249">
        <v>0</v>
      </c>
      <c r="E578" s="249">
        <v>0</v>
      </c>
      <c r="F578" s="249">
        <f>VLOOKUP(A578,[3]pfba_fluxes_formate_NO2!$A$2:$B$679,2,FALSE)</f>
        <v>0</v>
      </c>
      <c r="G578" s="249">
        <v>0</v>
      </c>
      <c r="H578" t="s">
        <v>5166</v>
      </c>
      <c r="I578" t="s">
        <v>5165</v>
      </c>
    </row>
    <row r="579" spans="1:9" x14ac:dyDescent="0.2">
      <c r="A579" t="s">
        <v>3687</v>
      </c>
      <c r="B579" s="249">
        <v>5.1394161086923798E-5</v>
      </c>
      <c r="C579" s="249">
        <v>5.30379420536104E-5</v>
      </c>
      <c r="D579" s="249">
        <v>0</v>
      </c>
      <c r="E579" s="249">
        <v>0.41880998505763001</v>
      </c>
      <c r="F579" s="249">
        <f>VLOOKUP(A579,[3]pfba_fluxes_formate_NO2!$A$2:$B$679,2,FALSE)</f>
        <v>0.68258412837508997</v>
      </c>
      <c r="G579" s="249">
        <v>0</v>
      </c>
      <c r="H579" t="s">
        <v>4845</v>
      </c>
      <c r="I579" t="s">
        <v>4844</v>
      </c>
    </row>
    <row r="580" spans="1:9" x14ac:dyDescent="0.2">
      <c r="A580" t="s">
        <v>3474</v>
      </c>
      <c r="B580" s="249">
        <v>1.0297470706297201E-3</v>
      </c>
      <c r="C580" s="249">
        <v>1.06268230295243E-3</v>
      </c>
      <c r="D580" s="249">
        <v>2.0564085774413799E-3</v>
      </c>
      <c r="E580" s="249">
        <v>-0.41660424362053899</v>
      </c>
      <c r="F580" s="249">
        <f>VLOOKUP(A580,[3]pfba_fluxes_formate_NO2!$A$2:$B$679,2,FALSE)</f>
        <v>-0.678989170876516</v>
      </c>
      <c r="G580" s="249">
        <v>1.19645239623633E-3</v>
      </c>
      <c r="H580" t="s">
        <v>4776</v>
      </c>
      <c r="I580" t="s">
        <v>4775</v>
      </c>
    </row>
    <row r="581" spans="1:9" x14ac:dyDescent="0.2">
      <c r="A581" t="s">
        <v>3369</v>
      </c>
      <c r="B581" s="249">
        <v>0</v>
      </c>
      <c r="C581" s="249">
        <v>0</v>
      </c>
      <c r="D581" s="249">
        <v>0</v>
      </c>
      <c r="E581" s="249">
        <v>0</v>
      </c>
      <c r="F581" s="249">
        <f>VLOOKUP(A581,[3]pfba_fluxes_formate_NO2!$A$2:$B$679,2,FALSE)</f>
        <v>0</v>
      </c>
      <c r="G581" s="249">
        <v>0</v>
      </c>
      <c r="H581" t="s">
        <v>5164</v>
      </c>
      <c r="I581" t="s">
        <v>5163</v>
      </c>
    </row>
    <row r="582" spans="1:9" s="253" customFormat="1" x14ac:dyDescent="0.2">
      <c r="A582" s="254" t="s">
        <v>5162</v>
      </c>
      <c r="B582" s="249"/>
      <c r="C582" s="249"/>
      <c r="D582" s="249"/>
      <c r="E582" s="249"/>
      <c r="F582" s="249"/>
      <c r="G582" s="249"/>
      <c r="H582" s="254"/>
      <c r="I582" s="254"/>
    </row>
    <row r="583" spans="1:9" x14ac:dyDescent="0.2">
      <c r="A583" t="s">
        <v>3687</v>
      </c>
      <c r="B583" s="249">
        <v>5.1394161086923798E-5</v>
      </c>
      <c r="C583" s="249">
        <v>5.30379420536104E-5</v>
      </c>
      <c r="D583" s="249">
        <v>0</v>
      </c>
      <c r="E583" s="249">
        <v>0.41880998505763001</v>
      </c>
      <c r="F583" s="249">
        <f>VLOOKUP(A583,[3]pfba_fluxes_formate_NO2!$A$2:$B$679,2,FALSE)</f>
        <v>0.68258412837508997</v>
      </c>
      <c r="G583" s="249">
        <v>0</v>
      </c>
      <c r="H583" t="s">
        <v>4845</v>
      </c>
      <c r="I583" t="s">
        <v>4844</v>
      </c>
    </row>
    <row r="584" spans="1:9" x14ac:dyDescent="0.2">
      <c r="A584" t="s">
        <v>3477</v>
      </c>
      <c r="B584" s="249">
        <v>0</v>
      </c>
      <c r="C584" s="249">
        <v>0</v>
      </c>
      <c r="D584" s="249">
        <v>0</v>
      </c>
      <c r="E584" s="249">
        <v>0</v>
      </c>
      <c r="F584" s="249">
        <f>VLOOKUP(A584,[3]pfba_fluxes_formate_NO2!$A$2:$B$679,2,FALSE)</f>
        <v>0</v>
      </c>
      <c r="G584" s="249">
        <v>0</v>
      </c>
      <c r="H584" t="s">
        <v>5161</v>
      </c>
      <c r="I584" t="s">
        <v>5160</v>
      </c>
    </row>
    <row r="585" spans="1:9" x14ac:dyDescent="0.2">
      <c r="A585" t="s">
        <v>2598</v>
      </c>
      <c r="B585" s="249">
        <v>0</v>
      </c>
      <c r="C585" s="249">
        <v>0</v>
      </c>
      <c r="D585" s="249">
        <v>0</v>
      </c>
      <c r="E585" s="249">
        <v>0</v>
      </c>
      <c r="F585" s="249">
        <f>VLOOKUP(A585,[3]pfba_fluxes_formate_NO2!$A$2:$B$679,2,FALSE)</f>
        <v>0</v>
      </c>
      <c r="G585" s="249">
        <v>0</v>
      </c>
      <c r="H585" t="s">
        <v>5159</v>
      </c>
      <c r="I585" t="s">
        <v>5158</v>
      </c>
    </row>
    <row r="586" spans="1:9" s="253" customFormat="1" x14ac:dyDescent="0.2">
      <c r="A586" s="254" t="s">
        <v>5157</v>
      </c>
      <c r="B586" s="249"/>
      <c r="C586" s="249"/>
      <c r="D586" s="249"/>
      <c r="E586" s="249"/>
      <c r="F586" s="249"/>
      <c r="G586" s="249"/>
      <c r="H586" s="254"/>
      <c r="I586" s="254"/>
    </row>
    <row r="587" spans="1:9" x14ac:dyDescent="0.2">
      <c r="A587" t="s">
        <v>2592</v>
      </c>
      <c r="B587" s="249">
        <v>1.8433200239123701E-5</v>
      </c>
      <c r="C587" s="249">
        <v>1.9022764171433998E-5</v>
      </c>
      <c r="D587" s="249">
        <v>3.5061275964125699E-5</v>
      </c>
      <c r="E587" s="249">
        <v>3.7607365617853099E-5</v>
      </c>
      <c r="F587" s="249">
        <f>VLOOKUP(A587,[3]pfba_fluxes_formate_NO2!$A$2:$B$679,2,FALSE)</f>
        <v>6.1293168254263804E-5</v>
      </c>
      <c r="G587" s="249">
        <v>2.0399228102065701E-5</v>
      </c>
      <c r="H587" t="s">
        <v>5135</v>
      </c>
      <c r="I587" t="s">
        <v>5134</v>
      </c>
    </row>
    <row r="588" spans="1:9" x14ac:dyDescent="0.2">
      <c r="A588" t="s">
        <v>2619</v>
      </c>
      <c r="B588" s="249">
        <v>1.8433200239123701E-5</v>
      </c>
      <c r="C588" s="249">
        <v>1.9022764171433998E-5</v>
      </c>
      <c r="D588" s="249">
        <v>3.5061275964125699E-5</v>
      </c>
      <c r="E588" s="249">
        <v>3.7607365617853099E-5</v>
      </c>
      <c r="F588" s="249">
        <f>VLOOKUP(A588,[3]pfba_fluxes_formate_NO2!$A$2:$B$679,2,FALSE)</f>
        <v>6.1293168254263804E-5</v>
      </c>
      <c r="G588" s="249">
        <v>2.0399228102065701E-5</v>
      </c>
      <c r="H588" t="s">
        <v>5133</v>
      </c>
      <c r="I588" t="s">
        <v>5132</v>
      </c>
    </row>
    <row r="589" spans="1:9" x14ac:dyDescent="0.2">
      <c r="A589" t="s">
        <v>3384</v>
      </c>
      <c r="B589" s="249">
        <v>-1.8433200239123701E-5</v>
      </c>
      <c r="C589" s="249">
        <v>-1.9022764171433998E-5</v>
      </c>
      <c r="D589" s="249">
        <v>-3.5061275964125699E-5</v>
      </c>
      <c r="E589" s="249">
        <v>-3.7607365617853099E-5</v>
      </c>
      <c r="F589" s="249">
        <f>VLOOKUP(A589,[3]pfba_fluxes_formate_NO2!$A$2:$B$679,2,FALSE)</f>
        <v>-6.1293168254263804E-5</v>
      </c>
      <c r="G589" s="249">
        <v>-2.0399228102065701E-5</v>
      </c>
      <c r="H589" t="s">
        <v>5131</v>
      </c>
      <c r="I589" t="s">
        <v>5130</v>
      </c>
    </row>
    <row r="590" spans="1:9" x14ac:dyDescent="0.2">
      <c r="A590" t="s">
        <v>3995</v>
      </c>
      <c r="B590" s="249">
        <v>9.2166001195618794E-6</v>
      </c>
      <c r="C590" s="249">
        <v>9.5113820857170094E-6</v>
      </c>
      <c r="D590" s="249">
        <v>1.7530637982062798E-5</v>
      </c>
      <c r="E590" s="249">
        <v>1.8803682808926499E-5</v>
      </c>
      <c r="F590" s="249">
        <f>VLOOKUP(A590,[3]pfba_fluxes_formate_NO2!$A$2:$B$679,2,FALSE)</f>
        <v>3.0646584127131902E-5</v>
      </c>
      <c r="G590" s="249">
        <v>1.01996140510328E-5</v>
      </c>
      <c r="H590" t="s">
        <v>5129</v>
      </c>
      <c r="I590" t="s">
        <v>5128</v>
      </c>
    </row>
    <row r="591" spans="1:9" s="34" customFormat="1" x14ac:dyDescent="0.2">
      <c r="A591" t="s">
        <v>3989</v>
      </c>
      <c r="B591" s="249">
        <v>2.3041500298904699E-6</v>
      </c>
      <c r="C591" s="249">
        <v>2.3778455214292498E-6</v>
      </c>
      <c r="D591" s="249">
        <v>4.3826594955157098E-6</v>
      </c>
      <c r="E591" s="249">
        <v>4.7009207022316399E-6</v>
      </c>
      <c r="F591" s="249">
        <f>VLOOKUP(A591,[3]pfba_fluxes_formate_NO2!$A$2:$B$679,2,FALSE)</f>
        <v>7.6616460317829704E-6</v>
      </c>
      <c r="G591" s="249">
        <v>2.5499035127582198E-6</v>
      </c>
      <c r="H591" s="252" t="s">
        <v>5127</v>
      </c>
      <c r="I591" s="252" t="s">
        <v>5126</v>
      </c>
    </row>
    <row r="592" spans="1:9" x14ac:dyDescent="0.2">
      <c r="A592" t="s">
        <v>3267</v>
      </c>
      <c r="B592" s="249">
        <v>2.3041500298904699E-6</v>
      </c>
      <c r="C592" s="249">
        <v>2.3778455214292498E-6</v>
      </c>
      <c r="D592" s="249">
        <v>4.3826594955157098E-6</v>
      </c>
      <c r="E592" s="249">
        <v>4.7009207022316399E-6</v>
      </c>
      <c r="F592" s="249">
        <f>VLOOKUP(A592,[3]pfba_fluxes_formate_NO2!$A$2:$B$679,2,FALSE)</f>
        <v>7.6616460317829704E-6</v>
      </c>
      <c r="G592" s="249">
        <v>2.5499035127582198E-6</v>
      </c>
      <c r="H592" t="s">
        <v>5125</v>
      </c>
      <c r="I592" t="s">
        <v>5124</v>
      </c>
    </row>
    <row r="593" spans="1:9" x14ac:dyDescent="0.2">
      <c r="A593" t="s">
        <v>2895</v>
      </c>
      <c r="B593" s="249">
        <v>1.1520750149452301E-6</v>
      </c>
      <c r="C593" s="249">
        <v>1.18892276071462E-6</v>
      </c>
      <c r="D593" s="249">
        <v>2.1913297477578498E-6</v>
      </c>
      <c r="E593" s="249">
        <v>2.3504603511158199E-6</v>
      </c>
      <c r="F593" s="249">
        <f>VLOOKUP(A593,[3]pfba_fluxes_formate_NO2!$A$2:$B$679,2,FALSE)</f>
        <v>3.8308230158914801E-6</v>
      </c>
      <c r="G593" s="249">
        <v>1.2749517563791099E-6</v>
      </c>
      <c r="H593" t="s">
        <v>5045</v>
      </c>
      <c r="I593" t="s">
        <v>5044</v>
      </c>
    </row>
    <row r="594" spans="1:9" x14ac:dyDescent="0.2">
      <c r="A594" t="s">
        <v>2892</v>
      </c>
      <c r="B594" s="249">
        <v>1.1520750149452301E-6</v>
      </c>
      <c r="C594" s="249">
        <v>1.18892276071462E-6</v>
      </c>
      <c r="D594" s="249">
        <v>2.1913297477578498E-6</v>
      </c>
      <c r="E594" s="249">
        <v>2.3504603511158199E-6</v>
      </c>
      <c r="F594" s="249">
        <f>VLOOKUP(A594,[3]pfba_fluxes_formate_NO2!$A$2:$B$679,2,FALSE)</f>
        <v>3.8308230158914801E-6</v>
      </c>
      <c r="G594" s="249">
        <v>1.2749517563791099E-6</v>
      </c>
      <c r="H594" t="s">
        <v>5043</v>
      </c>
      <c r="I594" t="s">
        <v>5042</v>
      </c>
    </row>
    <row r="595" spans="1:9" s="34" customFormat="1" x14ac:dyDescent="0.2">
      <c r="A595" t="s">
        <v>3183</v>
      </c>
      <c r="B595" s="249">
        <v>0</v>
      </c>
      <c r="C595" s="249">
        <v>0</v>
      </c>
      <c r="D595" s="249">
        <v>0</v>
      </c>
      <c r="E595" s="249">
        <v>0</v>
      </c>
      <c r="F595" s="249">
        <f>VLOOKUP(A595,[3]pfba_fluxes_formate_NO2!$A$2:$B$679,2,FALSE)</f>
        <v>0</v>
      </c>
      <c r="G595" s="249">
        <v>0</v>
      </c>
      <c r="H595" s="252" t="s">
        <v>5156</v>
      </c>
      <c r="I595" s="252" t="s">
        <v>5155</v>
      </c>
    </row>
    <row r="596" spans="1:9" x14ac:dyDescent="0.2">
      <c r="A596" t="s">
        <v>3012</v>
      </c>
      <c r="B596" s="249">
        <v>0</v>
      </c>
      <c r="C596" s="249">
        <v>0</v>
      </c>
      <c r="D596" s="249">
        <v>0</v>
      </c>
      <c r="E596" s="249">
        <v>0</v>
      </c>
      <c r="F596" s="249">
        <f>VLOOKUP(A596,[3]pfba_fluxes_formate_NO2!$A$2:$B$679,2,FALSE)</f>
        <v>0</v>
      </c>
      <c r="G596" s="249">
        <v>0</v>
      </c>
      <c r="H596" t="s">
        <v>5154</v>
      </c>
      <c r="I596" t="s">
        <v>5153</v>
      </c>
    </row>
    <row r="597" spans="1:9" x14ac:dyDescent="0.2">
      <c r="A597" t="s">
        <v>3018</v>
      </c>
      <c r="B597" s="249">
        <v>0</v>
      </c>
      <c r="C597" s="249">
        <v>0</v>
      </c>
      <c r="D597" s="249">
        <v>0</v>
      </c>
      <c r="E597" s="249">
        <v>0</v>
      </c>
      <c r="F597" s="249">
        <f>VLOOKUP(A597,[3]pfba_fluxes_formate_NO2!$A$2:$B$679,2,FALSE)</f>
        <v>0</v>
      </c>
      <c r="G597" s="249">
        <v>0</v>
      </c>
      <c r="H597" t="s">
        <v>5152</v>
      </c>
      <c r="I597" t="s">
        <v>5151</v>
      </c>
    </row>
    <row r="598" spans="1:9" x14ac:dyDescent="0.2">
      <c r="A598" t="s">
        <v>3015</v>
      </c>
      <c r="B598" s="249">
        <v>0</v>
      </c>
      <c r="C598" s="249">
        <v>0</v>
      </c>
      <c r="D598" s="249">
        <v>0</v>
      </c>
      <c r="E598" s="249">
        <v>0</v>
      </c>
      <c r="F598" s="249">
        <f>VLOOKUP(A598,[3]pfba_fluxes_formate_NO2!$A$2:$B$679,2,FALSE)</f>
        <v>0</v>
      </c>
      <c r="G598" s="249">
        <v>0</v>
      </c>
      <c r="H598" t="s">
        <v>5150</v>
      </c>
      <c r="I598" t="s">
        <v>5149</v>
      </c>
    </row>
    <row r="599" spans="1:9" x14ac:dyDescent="0.2">
      <c r="A599" t="s">
        <v>3009</v>
      </c>
      <c r="B599" s="249">
        <v>0</v>
      </c>
      <c r="C599" s="249">
        <v>0</v>
      </c>
      <c r="D599" s="249">
        <v>0</v>
      </c>
      <c r="E599" s="249">
        <v>0</v>
      </c>
      <c r="F599" s="249">
        <f>VLOOKUP(A599,[3]pfba_fluxes_formate_NO2!$A$2:$B$679,2,FALSE)</f>
        <v>0</v>
      </c>
      <c r="G599" s="249">
        <v>0</v>
      </c>
      <c r="H599" t="s">
        <v>5148</v>
      </c>
      <c r="I599" t="s">
        <v>5147</v>
      </c>
    </row>
    <row r="600" spans="1:9" x14ac:dyDescent="0.2">
      <c r="A600" t="s">
        <v>3027</v>
      </c>
      <c r="B600" s="249">
        <v>0</v>
      </c>
      <c r="C600" s="249">
        <v>0</v>
      </c>
      <c r="D600" s="249">
        <v>0</v>
      </c>
      <c r="E600" s="249">
        <v>0</v>
      </c>
      <c r="F600" s="249">
        <f>VLOOKUP(A600,[3]pfba_fluxes_formate_NO2!$A$2:$B$679,2,FALSE)</f>
        <v>0</v>
      </c>
      <c r="G600" s="249">
        <v>0</v>
      </c>
      <c r="H600" t="s">
        <v>5146</v>
      </c>
      <c r="I600" t="s">
        <v>5145</v>
      </c>
    </row>
    <row r="601" spans="1:9" x14ac:dyDescent="0.2">
      <c r="A601" t="s">
        <v>3030</v>
      </c>
      <c r="B601" s="249">
        <v>0</v>
      </c>
      <c r="C601" s="249">
        <v>0</v>
      </c>
      <c r="D601" s="249">
        <v>0</v>
      </c>
      <c r="E601" s="249">
        <v>0</v>
      </c>
      <c r="F601" s="249">
        <f>VLOOKUP(A601,[3]pfba_fluxes_formate_NO2!$A$2:$B$679,2,FALSE)</f>
        <v>0</v>
      </c>
      <c r="G601" s="249">
        <v>0</v>
      </c>
      <c r="H601" t="s">
        <v>5144</v>
      </c>
      <c r="I601" t="s">
        <v>5143</v>
      </c>
    </row>
    <row r="602" spans="1:9" s="34" customFormat="1" x14ac:dyDescent="0.2">
      <c r="A602" t="s">
        <v>3021</v>
      </c>
      <c r="B602" s="249">
        <v>0</v>
      </c>
      <c r="C602" s="249">
        <v>0</v>
      </c>
      <c r="D602" s="249">
        <v>0</v>
      </c>
      <c r="E602" s="249">
        <v>0</v>
      </c>
      <c r="F602" s="249">
        <f>VLOOKUP(A602,[3]pfba_fluxes_formate_NO2!$A$2:$B$679,2,FALSE)</f>
        <v>0</v>
      </c>
      <c r="G602" s="249">
        <v>0</v>
      </c>
      <c r="H602" s="252" t="s">
        <v>5142</v>
      </c>
      <c r="I602" s="252" t="s">
        <v>5141</v>
      </c>
    </row>
    <row r="603" spans="1:9" x14ac:dyDescent="0.2">
      <c r="A603" t="s">
        <v>2595</v>
      </c>
      <c r="B603" s="249">
        <v>0</v>
      </c>
      <c r="C603" s="249">
        <v>0</v>
      </c>
      <c r="D603" s="249">
        <v>0</v>
      </c>
      <c r="E603" s="249">
        <v>0</v>
      </c>
      <c r="F603" s="249">
        <f>VLOOKUP(A603,[3]pfba_fluxes_formate_NO2!$A$2:$B$679,2,FALSE)</f>
        <v>0</v>
      </c>
      <c r="G603" s="249">
        <v>0</v>
      </c>
      <c r="H603" t="s">
        <v>5140</v>
      </c>
      <c r="I603" t="s">
        <v>5139</v>
      </c>
    </row>
    <row r="604" spans="1:9" x14ac:dyDescent="0.2">
      <c r="A604" t="s">
        <v>2994</v>
      </c>
      <c r="B604" s="249">
        <v>0</v>
      </c>
      <c r="C604" s="249">
        <v>0</v>
      </c>
      <c r="D604" s="249">
        <v>0</v>
      </c>
      <c r="E604" s="249">
        <v>0</v>
      </c>
      <c r="F604" s="249">
        <f>VLOOKUP(A604,[3]pfba_fluxes_formate_NO2!$A$2:$B$679,2,FALSE)</f>
        <v>0</v>
      </c>
      <c r="G604" s="249">
        <v>0</v>
      </c>
      <c r="H604" t="s">
        <v>2993</v>
      </c>
      <c r="I604" t="s">
        <v>5138</v>
      </c>
    </row>
    <row r="605" spans="1:9" x14ac:dyDescent="0.2">
      <c r="A605" t="s">
        <v>2198</v>
      </c>
      <c r="B605" s="249">
        <v>0</v>
      </c>
      <c r="C605" s="249">
        <v>0</v>
      </c>
      <c r="D605" s="249">
        <v>0</v>
      </c>
      <c r="E605" s="249">
        <v>0</v>
      </c>
      <c r="F605" s="249">
        <f>VLOOKUP(A605,[3]pfba_fluxes_formate_NO2!$A$2:$B$679,2,FALSE)</f>
        <v>0</v>
      </c>
      <c r="G605" s="249">
        <v>0</v>
      </c>
      <c r="H605" t="s">
        <v>5103</v>
      </c>
      <c r="I605" t="s">
        <v>5102</v>
      </c>
    </row>
    <row r="606" spans="1:9" x14ac:dyDescent="0.2">
      <c r="A606" t="s">
        <v>3006</v>
      </c>
      <c r="B606" s="249">
        <v>0</v>
      </c>
      <c r="C606" s="249">
        <v>0</v>
      </c>
      <c r="D606" s="249">
        <v>0</v>
      </c>
      <c r="E606" s="249">
        <v>0</v>
      </c>
      <c r="F606" s="249">
        <f>VLOOKUP(A606,[3]pfba_fluxes_formate_NO2!$A$2:$B$679,2,FALSE)</f>
        <v>0</v>
      </c>
      <c r="G606" s="249">
        <v>0</v>
      </c>
      <c r="H606" t="s">
        <v>5101</v>
      </c>
      <c r="I606" t="s">
        <v>5100</v>
      </c>
    </row>
    <row r="607" spans="1:9" x14ac:dyDescent="0.2">
      <c r="A607" t="s">
        <v>2997</v>
      </c>
      <c r="B607" s="249">
        <v>0</v>
      </c>
      <c r="C607" s="249">
        <v>0</v>
      </c>
      <c r="D607" s="249">
        <v>0</v>
      </c>
      <c r="E607" s="249">
        <v>0</v>
      </c>
      <c r="F607" s="249">
        <f>VLOOKUP(A607,[3]pfba_fluxes_formate_NO2!$A$2:$B$679,2,FALSE)</f>
        <v>0</v>
      </c>
      <c r="G607" s="249">
        <v>0</v>
      </c>
      <c r="H607" t="s">
        <v>5099</v>
      </c>
      <c r="I607" t="s">
        <v>5098</v>
      </c>
    </row>
    <row r="608" spans="1:9" x14ac:dyDescent="0.2">
      <c r="A608" t="s">
        <v>2210</v>
      </c>
      <c r="B608" s="249">
        <v>0</v>
      </c>
      <c r="C608" s="249">
        <v>0</v>
      </c>
      <c r="D608" s="249">
        <v>0</v>
      </c>
      <c r="E608" s="249">
        <v>0</v>
      </c>
      <c r="F608" s="249">
        <f>VLOOKUP(A608,[3]pfba_fluxes_formate_NO2!$A$2:$B$679,2,FALSE)</f>
        <v>0</v>
      </c>
      <c r="G608" s="249">
        <v>0</v>
      </c>
      <c r="H608" t="s">
        <v>5097</v>
      </c>
      <c r="I608" t="s">
        <v>5096</v>
      </c>
    </row>
    <row r="609" spans="1:9" x14ac:dyDescent="0.2">
      <c r="A609" t="s">
        <v>2907</v>
      </c>
      <c r="B609" s="249">
        <v>0</v>
      </c>
      <c r="C609" s="249">
        <v>0</v>
      </c>
      <c r="D609" s="249">
        <v>0</v>
      </c>
      <c r="E609" s="249">
        <v>0</v>
      </c>
      <c r="F609" s="249">
        <f>VLOOKUP(A609,[3]pfba_fluxes_formate_NO2!$A$2:$B$679,2,FALSE)</f>
        <v>0</v>
      </c>
      <c r="G609" s="249">
        <v>0</v>
      </c>
      <c r="H609" t="s">
        <v>5095</v>
      </c>
      <c r="I609" t="s">
        <v>5094</v>
      </c>
    </row>
    <row r="610" spans="1:9" x14ac:dyDescent="0.2">
      <c r="A610" t="s">
        <v>2910</v>
      </c>
      <c r="B610" s="249">
        <v>0</v>
      </c>
      <c r="C610" s="249">
        <v>0</v>
      </c>
      <c r="D610" s="249">
        <v>0</v>
      </c>
      <c r="E610" s="249">
        <v>0</v>
      </c>
      <c r="F610" s="249">
        <f>VLOOKUP(A610,[3]pfba_fluxes_formate_NO2!$A$2:$B$679,2,FALSE)</f>
        <v>0</v>
      </c>
      <c r="G610" s="249">
        <v>0</v>
      </c>
      <c r="H610" t="s">
        <v>5093</v>
      </c>
      <c r="I610" t="s">
        <v>5092</v>
      </c>
    </row>
    <row r="611" spans="1:9" x14ac:dyDescent="0.2">
      <c r="A611" t="s">
        <v>3003</v>
      </c>
      <c r="B611" s="249">
        <v>0</v>
      </c>
      <c r="C611" s="249">
        <v>0</v>
      </c>
      <c r="D611" s="249">
        <v>0</v>
      </c>
      <c r="E611" s="249">
        <v>0</v>
      </c>
      <c r="F611" s="249">
        <f>VLOOKUP(A611,[3]pfba_fluxes_formate_NO2!$A$2:$B$679,2,FALSE)</f>
        <v>0</v>
      </c>
      <c r="G611" s="249">
        <v>0</v>
      </c>
      <c r="H611" t="s">
        <v>5091</v>
      </c>
      <c r="I611" t="s">
        <v>5090</v>
      </c>
    </row>
    <row r="612" spans="1:9" x14ac:dyDescent="0.2">
      <c r="A612" t="s">
        <v>3785</v>
      </c>
      <c r="B612" s="249">
        <v>1.1520750149452301E-6</v>
      </c>
      <c r="C612" s="249">
        <v>1.18892276071462E-6</v>
      </c>
      <c r="D612" s="249">
        <v>2.1913297477578498E-6</v>
      </c>
      <c r="E612" s="249">
        <v>2.3504603511158199E-6</v>
      </c>
      <c r="F612" s="249">
        <f>VLOOKUP(A612,[3]pfba_fluxes_formate_NO2!$A$2:$B$679,2,FALSE)</f>
        <v>3.8308230158914801E-6</v>
      </c>
      <c r="G612" s="249">
        <v>1.2749517563791099E-6</v>
      </c>
      <c r="H612" t="s">
        <v>5008</v>
      </c>
      <c r="I612" t="s">
        <v>5007</v>
      </c>
    </row>
    <row r="613" spans="1:9" x14ac:dyDescent="0.2">
      <c r="A613" t="s">
        <v>2946</v>
      </c>
      <c r="B613" s="249">
        <v>0</v>
      </c>
      <c r="C613" s="249">
        <v>0</v>
      </c>
      <c r="D613" s="249">
        <v>0</v>
      </c>
      <c r="E613" s="249">
        <v>0</v>
      </c>
      <c r="F613" s="249">
        <f>VLOOKUP(A613,[3]pfba_fluxes_formate_NO2!$A$2:$B$679,2,FALSE)</f>
        <v>0</v>
      </c>
      <c r="G613" s="249">
        <v>0</v>
      </c>
      <c r="H613" t="s">
        <v>5089</v>
      </c>
      <c r="I613" t="s">
        <v>5088</v>
      </c>
    </row>
    <row r="614" spans="1:9" x14ac:dyDescent="0.2">
      <c r="A614" t="s">
        <v>2145</v>
      </c>
      <c r="B614" s="249">
        <v>0</v>
      </c>
      <c r="C614" s="249">
        <v>0</v>
      </c>
      <c r="D614" s="249">
        <v>0</v>
      </c>
      <c r="E614" s="249">
        <v>0</v>
      </c>
      <c r="F614" s="249">
        <f>VLOOKUP(A614,[3]pfba_fluxes_formate_NO2!$A$2:$B$679,2,FALSE)</f>
        <v>0</v>
      </c>
      <c r="G614" s="249">
        <v>0</v>
      </c>
      <c r="H614" t="s">
        <v>5087</v>
      </c>
      <c r="I614" t="s">
        <v>5086</v>
      </c>
    </row>
    <row r="615" spans="1:9" x14ac:dyDescent="0.2">
      <c r="A615" t="s">
        <v>3156</v>
      </c>
      <c r="B615" s="249">
        <v>0</v>
      </c>
      <c r="C615" s="249">
        <v>0</v>
      </c>
      <c r="D615" s="249">
        <v>0</v>
      </c>
      <c r="E615" s="249">
        <v>0</v>
      </c>
      <c r="F615" s="249">
        <f>VLOOKUP(A615,[3]pfba_fluxes_formate_NO2!$A$2:$B$679,2,FALSE)</f>
        <v>0</v>
      </c>
      <c r="G615" s="249">
        <v>0</v>
      </c>
      <c r="H615" t="s">
        <v>5085</v>
      </c>
      <c r="I615" t="s">
        <v>5137</v>
      </c>
    </row>
    <row r="616" spans="1:9" x14ac:dyDescent="0.2">
      <c r="A616" t="s">
        <v>3093</v>
      </c>
      <c r="B616" s="249">
        <v>0</v>
      </c>
      <c r="C616" s="249">
        <v>0</v>
      </c>
      <c r="D616" s="249">
        <v>0</v>
      </c>
      <c r="E616" s="249">
        <v>0</v>
      </c>
      <c r="F616" s="249">
        <f>VLOOKUP(A616,[3]pfba_fluxes_formate_NO2!$A$2:$B$679,2,FALSE)</f>
        <v>0</v>
      </c>
      <c r="G616" s="249">
        <v>0</v>
      </c>
      <c r="H616" t="s">
        <v>5083</v>
      </c>
      <c r="I616" t="s">
        <v>5082</v>
      </c>
    </row>
    <row r="617" spans="1:9" x14ac:dyDescent="0.2">
      <c r="A617" t="s">
        <v>3000</v>
      </c>
      <c r="B617" s="249">
        <v>0</v>
      </c>
      <c r="C617" s="249">
        <v>0</v>
      </c>
      <c r="D617" s="249">
        <v>0</v>
      </c>
      <c r="E617" s="249">
        <v>0</v>
      </c>
      <c r="F617" s="249">
        <f>VLOOKUP(A617,[3]pfba_fluxes_formate_NO2!$A$2:$B$679,2,FALSE)</f>
        <v>0</v>
      </c>
      <c r="G617" s="249">
        <v>0</v>
      </c>
      <c r="H617" t="s">
        <v>5081</v>
      </c>
      <c r="I617" t="s">
        <v>5080</v>
      </c>
    </row>
    <row r="618" spans="1:9" s="253" customFormat="1" x14ac:dyDescent="0.2">
      <c r="A618" s="254" t="s">
        <v>5136</v>
      </c>
      <c r="B618" s="249"/>
      <c r="C618" s="249"/>
      <c r="D618" s="249"/>
      <c r="E618" s="249"/>
      <c r="F618" s="249"/>
      <c r="G618" s="249"/>
      <c r="H618" s="254"/>
      <c r="I618" s="254"/>
    </row>
    <row r="619" spans="1:9" x14ac:dyDescent="0.2">
      <c r="A619" t="s">
        <v>2592</v>
      </c>
      <c r="B619" s="249">
        <v>1.8433200239123701E-5</v>
      </c>
      <c r="C619" s="249">
        <v>1.9022764171433998E-5</v>
      </c>
      <c r="D619" s="249">
        <v>3.5061275964125699E-5</v>
      </c>
      <c r="E619" s="249">
        <v>3.7607365617853099E-5</v>
      </c>
      <c r="F619" s="249">
        <f>VLOOKUP(A619,[3]pfba_fluxes_formate_NO2!$A$2:$B$679,2,FALSE)</f>
        <v>6.1293168254263804E-5</v>
      </c>
      <c r="G619" s="249">
        <v>2.0399228102065701E-5</v>
      </c>
      <c r="H619" t="s">
        <v>5135</v>
      </c>
      <c r="I619" t="s">
        <v>5134</v>
      </c>
    </row>
    <row r="620" spans="1:9" x14ac:dyDescent="0.2">
      <c r="A620" t="s">
        <v>2619</v>
      </c>
      <c r="B620" s="249">
        <v>1.8433200239123701E-5</v>
      </c>
      <c r="C620" s="249">
        <v>1.9022764171433998E-5</v>
      </c>
      <c r="D620" s="249">
        <v>3.5061275964125699E-5</v>
      </c>
      <c r="E620" s="249">
        <v>3.7607365617853099E-5</v>
      </c>
      <c r="F620" s="249">
        <f>VLOOKUP(A620,[3]pfba_fluxes_formate_NO2!$A$2:$B$679,2,FALSE)</f>
        <v>6.1293168254263804E-5</v>
      </c>
      <c r="G620" s="249">
        <v>2.0399228102065701E-5</v>
      </c>
      <c r="H620" t="s">
        <v>5133</v>
      </c>
      <c r="I620" t="s">
        <v>5132</v>
      </c>
    </row>
    <row r="621" spans="1:9" x14ac:dyDescent="0.2">
      <c r="A621" t="s">
        <v>3384</v>
      </c>
      <c r="B621" s="249">
        <v>-1.8433200239123701E-5</v>
      </c>
      <c r="C621" s="249">
        <v>-1.9022764171433998E-5</v>
      </c>
      <c r="D621" s="249">
        <v>-3.5061275964125699E-5</v>
      </c>
      <c r="E621" s="249">
        <v>-3.7607365617853099E-5</v>
      </c>
      <c r="F621" s="249">
        <f>VLOOKUP(A621,[3]pfba_fluxes_formate_NO2!$A$2:$B$679,2,FALSE)</f>
        <v>-6.1293168254263804E-5</v>
      </c>
      <c r="G621" s="249">
        <v>-2.0399228102065701E-5</v>
      </c>
      <c r="H621" t="s">
        <v>5131</v>
      </c>
      <c r="I621" t="s">
        <v>5130</v>
      </c>
    </row>
    <row r="622" spans="1:9" x14ac:dyDescent="0.2">
      <c r="A622" t="s">
        <v>3995</v>
      </c>
      <c r="B622" s="249">
        <v>9.2166001195618794E-6</v>
      </c>
      <c r="C622" s="249">
        <v>9.5113820857170094E-6</v>
      </c>
      <c r="D622" s="249">
        <v>1.7530637982062798E-5</v>
      </c>
      <c r="E622" s="249">
        <v>1.8803682808926499E-5</v>
      </c>
      <c r="F622" s="249">
        <f>VLOOKUP(A622,[3]pfba_fluxes_formate_NO2!$A$2:$B$679,2,FALSE)</f>
        <v>3.0646584127131902E-5</v>
      </c>
      <c r="G622" s="249">
        <v>1.01996140510328E-5</v>
      </c>
      <c r="H622" t="s">
        <v>5129</v>
      </c>
      <c r="I622" t="s">
        <v>5128</v>
      </c>
    </row>
    <row r="623" spans="1:9" s="34" customFormat="1" x14ac:dyDescent="0.2">
      <c r="A623" t="s">
        <v>3989</v>
      </c>
      <c r="B623" s="249">
        <v>2.3041500298904699E-6</v>
      </c>
      <c r="C623" s="249">
        <v>2.3778455214292498E-6</v>
      </c>
      <c r="D623" s="249">
        <v>4.3826594955157098E-6</v>
      </c>
      <c r="E623" s="249">
        <v>4.7009207022316399E-6</v>
      </c>
      <c r="F623" s="249">
        <f>VLOOKUP(A623,[3]pfba_fluxes_formate_NO2!$A$2:$B$679,2,FALSE)</f>
        <v>7.6616460317829704E-6</v>
      </c>
      <c r="G623" s="249">
        <v>2.5499035127582198E-6</v>
      </c>
      <c r="H623" s="252" t="s">
        <v>5127</v>
      </c>
      <c r="I623" s="252" t="s">
        <v>5126</v>
      </c>
    </row>
    <row r="624" spans="1:9" x14ac:dyDescent="0.2">
      <c r="A624" t="s">
        <v>3267</v>
      </c>
      <c r="B624" s="249">
        <v>2.3041500298904699E-6</v>
      </c>
      <c r="C624" s="249">
        <v>2.3778455214292498E-6</v>
      </c>
      <c r="D624" s="249">
        <v>4.3826594955157098E-6</v>
      </c>
      <c r="E624" s="249">
        <v>4.7009207022316399E-6</v>
      </c>
      <c r="F624" s="249">
        <f>VLOOKUP(A624,[3]pfba_fluxes_formate_NO2!$A$2:$B$679,2,FALSE)</f>
        <v>7.6616460317829704E-6</v>
      </c>
      <c r="G624" s="249">
        <v>2.5499035127582198E-6</v>
      </c>
      <c r="H624" t="s">
        <v>5125</v>
      </c>
      <c r="I624" t="s">
        <v>5124</v>
      </c>
    </row>
    <row r="625" spans="1:9" x14ac:dyDescent="0.2">
      <c r="A625" t="s">
        <v>2895</v>
      </c>
      <c r="B625" s="249">
        <v>1.1520750149452301E-6</v>
      </c>
      <c r="C625" s="249">
        <v>1.18892276071462E-6</v>
      </c>
      <c r="D625" s="249">
        <v>2.1913297477578498E-6</v>
      </c>
      <c r="E625" s="249">
        <v>2.3504603511158199E-6</v>
      </c>
      <c r="F625" s="249">
        <f>VLOOKUP(A625,[3]pfba_fluxes_formate_NO2!$A$2:$B$679,2,FALSE)</f>
        <v>3.8308230158914801E-6</v>
      </c>
      <c r="G625" s="249">
        <v>1.2749517563791099E-6</v>
      </c>
      <c r="H625" t="s">
        <v>5045</v>
      </c>
      <c r="I625" t="s">
        <v>5044</v>
      </c>
    </row>
    <row r="626" spans="1:9" x14ac:dyDescent="0.2">
      <c r="A626" t="s">
        <v>2892</v>
      </c>
      <c r="B626" s="249">
        <v>1.1520750149452301E-6</v>
      </c>
      <c r="C626" s="249">
        <v>1.18892276071462E-6</v>
      </c>
      <c r="D626" s="249">
        <v>2.1913297477578498E-6</v>
      </c>
      <c r="E626" s="249">
        <v>2.3504603511158199E-6</v>
      </c>
      <c r="F626" s="249">
        <f>VLOOKUP(A626,[3]pfba_fluxes_formate_NO2!$A$2:$B$679,2,FALSE)</f>
        <v>3.8308230158914801E-6</v>
      </c>
      <c r="G626" s="249">
        <v>1.2749517563791099E-6</v>
      </c>
      <c r="H626" t="s">
        <v>5043</v>
      </c>
      <c r="I626" t="s">
        <v>5042</v>
      </c>
    </row>
    <row r="627" spans="1:9" x14ac:dyDescent="0.2">
      <c r="A627" t="s">
        <v>3186</v>
      </c>
      <c r="B627" s="249">
        <v>1.1520750149452301E-6</v>
      </c>
      <c r="C627" s="249">
        <v>1.18892276071462E-6</v>
      </c>
      <c r="D627" s="249">
        <v>2.1913297477578498E-6</v>
      </c>
      <c r="E627" s="249">
        <v>2.3504603511158199E-6</v>
      </c>
      <c r="F627" s="249">
        <f>VLOOKUP(A627,[3]pfba_fluxes_formate_NO2!$A$2:$B$679,2,FALSE)</f>
        <v>3.8308230158914801E-6</v>
      </c>
      <c r="G627" s="249">
        <v>1.2749517563791099E-6</v>
      </c>
      <c r="H627" t="s">
        <v>5040</v>
      </c>
      <c r="I627" t="s">
        <v>5041</v>
      </c>
    </row>
    <row r="628" spans="1:9" s="34" customFormat="1" x14ac:dyDescent="0.2">
      <c r="A628" t="s">
        <v>2943</v>
      </c>
      <c r="B628" s="249">
        <v>0</v>
      </c>
      <c r="C628" s="249">
        <v>0</v>
      </c>
      <c r="D628" s="249">
        <v>0</v>
      </c>
      <c r="E628" s="249">
        <v>0</v>
      </c>
      <c r="F628" s="249">
        <f>VLOOKUP(A628,[3]pfba_fluxes_formate_NO2!$A$2:$B$679,2,FALSE)</f>
        <v>0</v>
      </c>
      <c r="G628" s="249">
        <v>0</v>
      </c>
      <c r="H628" s="252" t="s">
        <v>5123</v>
      </c>
      <c r="I628" s="252" t="s">
        <v>5122</v>
      </c>
    </row>
    <row r="629" spans="1:9" s="34" customFormat="1" x14ac:dyDescent="0.2">
      <c r="A629" t="s">
        <v>2940</v>
      </c>
      <c r="B629" s="249">
        <v>0</v>
      </c>
      <c r="C629" s="249">
        <v>0</v>
      </c>
      <c r="D629" s="249">
        <v>0</v>
      </c>
      <c r="E629" s="249">
        <v>0</v>
      </c>
      <c r="F629" s="249">
        <f>VLOOKUP(A629,[3]pfba_fluxes_formate_NO2!$A$2:$B$679,2,FALSE)</f>
        <v>0</v>
      </c>
      <c r="G629" s="249">
        <v>0</v>
      </c>
      <c r="H629" s="252" t="s">
        <v>5121</v>
      </c>
      <c r="I629" s="252" t="s">
        <v>5120</v>
      </c>
    </row>
    <row r="630" spans="1:9" x14ac:dyDescent="0.2">
      <c r="A630" t="s">
        <v>2937</v>
      </c>
      <c r="B630" s="249">
        <v>0</v>
      </c>
      <c r="C630" s="249">
        <v>0</v>
      </c>
      <c r="D630" s="249">
        <v>0</v>
      </c>
      <c r="E630" s="249">
        <v>0</v>
      </c>
      <c r="F630" s="249">
        <f>VLOOKUP(A630,[3]pfba_fluxes_formate_NO2!$A$2:$B$679,2,FALSE)</f>
        <v>0</v>
      </c>
      <c r="G630" s="249">
        <v>0</v>
      </c>
      <c r="H630" t="s">
        <v>5119</v>
      </c>
      <c r="I630" t="s">
        <v>5118</v>
      </c>
    </row>
    <row r="631" spans="1:9" x14ac:dyDescent="0.2">
      <c r="A631" t="s">
        <v>2934</v>
      </c>
      <c r="B631" s="249">
        <v>0</v>
      </c>
      <c r="C631" s="249">
        <v>0</v>
      </c>
      <c r="D631" s="249">
        <v>0</v>
      </c>
      <c r="E631" s="249">
        <v>0</v>
      </c>
      <c r="F631" s="249">
        <f>VLOOKUP(A631,[3]pfba_fluxes_formate_NO2!$A$2:$B$679,2,FALSE)</f>
        <v>0</v>
      </c>
      <c r="G631" s="249">
        <v>0</v>
      </c>
      <c r="H631" t="s">
        <v>5117</v>
      </c>
      <c r="I631" t="s">
        <v>5116</v>
      </c>
    </row>
    <row r="632" spans="1:9" x14ac:dyDescent="0.2">
      <c r="A632" t="s">
        <v>2580</v>
      </c>
      <c r="B632" s="249">
        <v>0</v>
      </c>
      <c r="C632" s="249">
        <v>0</v>
      </c>
      <c r="D632" s="249">
        <v>0</v>
      </c>
      <c r="E632" s="249">
        <v>0</v>
      </c>
      <c r="F632" s="249">
        <f>VLOOKUP(A632,[3]pfba_fluxes_formate_NO2!$A$2:$B$679,2,FALSE)</f>
        <v>0</v>
      </c>
      <c r="G632" s="249">
        <v>0</v>
      </c>
      <c r="H632" t="s">
        <v>5115</v>
      </c>
      <c r="I632" t="s">
        <v>5114</v>
      </c>
    </row>
    <row r="633" spans="1:9" x14ac:dyDescent="0.2">
      <c r="A633" t="s">
        <v>2577</v>
      </c>
      <c r="B633" s="249">
        <v>0</v>
      </c>
      <c r="C633" s="249">
        <v>0</v>
      </c>
      <c r="D633" s="249">
        <v>0</v>
      </c>
      <c r="E633" s="249">
        <v>0</v>
      </c>
      <c r="F633" s="249">
        <f>VLOOKUP(A633,[3]pfba_fluxes_formate_NO2!$A$2:$B$679,2,FALSE)</f>
        <v>0</v>
      </c>
      <c r="G633" s="249">
        <v>0</v>
      </c>
      <c r="H633" t="s">
        <v>5113</v>
      </c>
      <c r="I633" t="s">
        <v>5112</v>
      </c>
    </row>
    <row r="634" spans="1:9" x14ac:dyDescent="0.2">
      <c r="A634" t="s">
        <v>2931</v>
      </c>
      <c r="B634" s="249">
        <v>0</v>
      </c>
      <c r="C634" s="249">
        <v>0</v>
      </c>
      <c r="D634" s="249">
        <v>0</v>
      </c>
      <c r="E634" s="249">
        <v>0</v>
      </c>
      <c r="F634" s="249">
        <f>VLOOKUP(A634,[3]pfba_fluxes_formate_NO2!$A$2:$B$679,2,FALSE)</f>
        <v>0</v>
      </c>
      <c r="G634" s="249">
        <v>0</v>
      </c>
      <c r="H634" t="s">
        <v>5111</v>
      </c>
      <c r="I634" t="s">
        <v>5110</v>
      </c>
    </row>
    <row r="635" spans="1:9" x14ac:dyDescent="0.2">
      <c r="A635" t="s">
        <v>2928</v>
      </c>
      <c r="B635" s="249">
        <v>0</v>
      </c>
      <c r="C635" s="249">
        <v>0</v>
      </c>
      <c r="D635" s="249">
        <v>0</v>
      </c>
      <c r="E635" s="249">
        <v>0</v>
      </c>
      <c r="F635" s="249">
        <f>VLOOKUP(A635,[3]pfba_fluxes_formate_NO2!$A$2:$B$679,2,FALSE)</f>
        <v>0</v>
      </c>
      <c r="G635" s="249">
        <v>0</v>
      </c>
      <c r="H635" t="s">
        <v>5109</v>
      </c>
      <c r="I635" t="s">
        <v>5108</v>
      </c>
    </row>
    <row r="636" spans="1:9" x14ac:dyDescent="0.2">
      <c r="A636" t="s">
        <v>2925</v>
      </c>
      <c r="B636" s="249">
        <v>0</v>
      </c>
      <c r="C636" s="249">
        <v>0</v>
      </c>
      <c r="D636" s="249">
        <v>0</v>
      </c>
      <c r="E636" s="249">
        <v>0</v>
      </c>
      <c r="F636" s="249">
        <f>VLOOKUP(A636,[3]pfba_fluxes_formate_NO2!$A$2:$B$679,2,FALSE)</f>
        <v>0</v>
      </c>
      <c r="G636" s="249">
        <v>0</v>
      </c>
      <c r="H636" t="s">
        <v>5107</v>
      </c>
      <c r="I636" t="s">
        <v>5106</v>
      </c>
    </row>
    <row r="637" spans="1:9" x14ac:dyDescent="0.2">
      <c r="A637" t="s">
        <v>2589</v>
      </c>
      <c r="B637" s="249">
        <v>0</v>
      </c>
      <c r="C637" s="249">
        <v>0</v>
      </c>
      <c r="D637" s="249">
        <v>0</v>
      </c>
      <c r="E637" s="249">
        <v>0</v>
      </c>
      <c r="F637" s="249">
        <f>VLOOKUP(A637,[3]pfba_fluxes_formate_NO2!$A$2:$B$679,2,FALSE)</f>
        <v>0</v>
      </c>
      <c r="G637" s="249">
        <v>0</v>
      </c>
      <c r="H637" t="s">
        <v>5105</v>
      </c>
      <c r="I637" t="s">
        <v>5104</v>
      </c>
    </row>
    <row r="638" spans="1:9" x14ac:dyDescent="0.2">
      <c r="A638" t="s">
        <v>2198</v>
      </c>
      <c r="B638" s="249">
        <v>0</v>
      </c>
      <c r="C638" s="249">
        <v>0</v>
      </c>
      <c r="D638" s="249">
        <v>0</v>
      </c>
      <c r="E638" s="249">
        <v>0</v>
      </c>
      <c r="F638" s="249">
        <f>VLOOKUP(A638,[3]pfba_fluxes_formate_NO2!$A$2:$B$679,2,FALSE)</f>
        <v>0</v>
      </c>
      <c r="G638" s="249">
        <v>0</v>
      </c>
      <c r="H638" t="s">
        <v>5103</v>
      </c>
      <c r="I638" t="s">
        <v>5102</v>
      </c>
    </row>
    <row r="639" spans="1:9" x14ac:dyDescent="0.2">
      <c r="A639" t="s">
        <v>3006</v>
      </c>
      <c r="B639" s="249">
        <v>0</v>
      </c>
      <c r="C639" s="249">
        <v>0</v>
      </c>
      <c r="D639" s="249">
        <v>0</v>
      </c>
      <c r="E639" s="249">
        <v>0</v>
      </c>
      <c r="F639" s="249">
        <f>VLOOKUP(A639,[3]pfba_fluxes_formate_NO2!$A$2:$B$679,2,FALSE)</f>
        <v>0</v>
      </c>
      <c r="G639" s="249">
        <v>0</v>
      </c>
      <c r="H639" t="s">
        <v>5101</v>
      </c>
      <c r="I639" t="s">
        <v>5100</v>
      </c>
    </row>
    <row r="640" spans="1:9" x14ac:dyDescent="0.2">
      <c r="A640" t="s">
        <v>2997</v>
      </c>
      <c r="B640" s="249">
        <v>0</v>
      </c>
      <c r="C640" s="249">
        <v>0</v>
      </c>
      <c r="D640" s="249">
        <v>0</v>
      </c>
      <c r="E640" s="249">
        <v>0</v>
      </c>
      <c r="F640" s="249">
        <f>VLOOKUP(A640,[3]pfba_fluxes_formate_NO2!$A$2:$B$679,2,FALSE)</f>
        <v>0</v>
      </c>
      <c r="G640" s="249">
        <v>0</v>
      </c>
      <c r="H640" t="s">
        <v>5099</v>
      </c>
      <c r="I640" t="s">
        <v>5098</v>
      </c>
    </row>
    <row r="641" spans="1:9" x14ac:dyDescent="0.2">
      <c r="A641" t="s">
        <v>2210</v>
      </c>
      <c r="B641" s="249">
        <v>0</v>
      </c>
      <c r="C641" s="249">
        <v>0</v>
      </c>
      <c r="D641" s="249">
        <v>0</v>
      </c>
      <c r="E641" s="249">
        <v>0</v>
      </c>
      <c r="F641" s="249">
        <f>VLOOKUP(A641,[3]pfba_fluxes_formate_NO2!$A$2:$B$679,2,FALSE)</f>
        <v>0</v>
      </c>
      <c r="G641" s="249">
        <v>0</v>
      </c>
      <c r="H641" t="s">
        <v>5097</v>
      </c>
      <c r="I641" t="s">
        <v>5096</v>
      </c>
    </row>
    <row r="642" spans="1:9" x14ac:dyDescent="0.2">
      <c r="A642" t="s">
        <v>2907</v>
      </c>
      <c r="B642" s="249">
        <v>0</v>
      </c>
      <c r="C642" s="249">
        <v>0</v>
      </c>
      <c r="D642" s="249">
        <v>0</v>
      </c>
      <c r="E642" s="249">
        <v>0</v>
      </c>
      <c r="F642" s="249">
        <f>VLOOKUP(A642,[3]pfba_fluxes_formate_NO2!$A$2:$B$679,2,FALSE)</f>
        <v>0</v>
      </c>
      <c r="G642" s="249">
        <v>0</v>
      </c>
      <c r="H642" t="s">
        <v>5095</v>
      </c>
      <c r="I642" t="s">
        <v>5094</v>
      </c>
    </row>
    <row r="643" spans="1:9" x14ac:dyDescent="0.2">
      <c r="A643" t="s">
        <v>2910</v>
      </c>
      <c r="B643" s="249">
        <v>0</v>
      </c>
      <c r="C643" s="249">
        <v>0</v>
      </c>
      <c r="D643" s="249">
        <v>0</v>
      </c>
      <c r="E643" s="249">
        <v>0</v>
      </c>
      <c r="F643" s="249">
        <f>VLOOKUP(A643,[3]pfba_fluxes_formate_NO2!$A$2:$B$679,2,FALSE)</f>
        <v>0</v>
      </c>
      <c r="G643" s="249">
        <v>0</v>
      </c>
      <c r="H643" t="s">
        <v>5093</v>
      </c>
      <c r="I643" t="s">
        <v>5092</v>
      </c>
    </row>
    <row r="644" spans="1:9" x14ac:dyDescent="0.2">
      <c r="A644" t="s">
        <v>3003</v>
      </c>
      <c r="B644" s="249">
        <v>0</v>
      </c>
      <c r="C644" s="249">
        <v>0</v>
      </c>
      <c r="D644" s="249">
        <v>0</v>
      </c>
      <c r="E644" s="249">
        <v>0</v>
      </c>
      <c r="F644" s="249">
        <f>VLOOKUP(A644,[3]pfba_fluxes_formate_NO2!$A$2:$B$679,2,FALSE)</f>
        <v>0</v>
      </c>
      <c r="G644" s="249">
        <v>0</v>
      </c>
      <c r="H644" t="s">
        <v>5091</v>
      </c>
      <c r="I644" t="s">
        <v>5090</v>
      </c>
    </row>
    <row r="645" spans="1:9" x14ac:dyDescent="0.2">
      <c r="A645" t="s">
        <v>3785</v>
      </c>
      <c r="B645" s="249">
        <v>1.1520750149452301E-6</v>
      </c>
      <c r="C645" s="249">
        <v>1.18892276071462E-6</v>
      </c>
      <c r="D645" s="249">
        <v>2.1913297477578498E-6</v>
      </c>
      <c r="E645" s="249">
        <v>2.3504603511158199E-6</v>
      </c>
      <c r="F645" s="249">
        <f>VLOOKUP(A645,[3]pfba_fluxes_formate_NO2!$A$2:$B$679,2,FALSE)</f>
        <v>3.8308230158914801E-6</v>
      </c>
      <c r="G645" s="249">
        <v>1.2749517563791099E-6</v>
      </c>
      <c r="H645" t="s">
        <v>5008</v>
      </c>
      <c r="I645" t="s">
        <v>5007</v>
      </c>
    </row>
    <row r="646" spans="1:9" x14ac:dyDescent="0.2">
      <c r="A646" t="s">
        <v>2946</v>
      </c>
      <c r="B646" s="249">
        <v>0</v>
      </c>
      <c r="C646" s="249">
        <v>0</v>
      </c>
      <c r="D646" s="249">
        <v>0</v>
      </c>
      <c r="E646" s="249">
        <v>0</v>
      </c>
      <c r="F646" s="249">
        <f>VLOOKUP(A646,[3]pfba_fluxes_formate_NO2!$A$2:$B$679,2,FALSE)</f>
        <v>0</v>
      </c>
      <c r="G646" s="249">
        <v>0</v>
      </c>
      <c r="H646" t="s">
        <v>5089</v>
      </c>
      <c r="I646" t="s">
        <v>5088</v>
      </c>
    </row>
    <row r="647" spans="1:9" x14ac:dyDescent="0.2">
      <c r="A647" t="s">
        <v>2145</v>
      </c>
      <c r="B647" s="249">
        <v>0</v>
      </c>
      <c r="C647" s="249">
        <v>0</v>
      </c>
      <c r="D647" s="249">
        <v>0</v>
      </c>
      <c r="E647" s="249">
        <v>0</v>
      </c>
      <c r="F647" s="249">
        <f>VLOOKUP(A647,[3]pfba_fluxes_formate_NO2!$A$2:$B$679,2,FALSE)</f>
        <v>0</v>
      </c>
      <c r="G647" s="249">
        <v>0</v>
      </c>
      <c r="H647" t="s">
        <v>5087</v>
      </c>
      <c r="I647" t="s">
        <v>5086</v>
      </c>
    </row>
    <row r="648" spans="1:9" x14ac:dyDescent="0.2">
      <c r="A648" t="s">
        <v>3156</v>
      </c>
      <c r="B648" s="249">
        <v>0</v>
      </c>
      <c r="C648" s="249">
        <v>0</v>
      </c>
      <c r="D648" s="249">
        <v>0</v>
      </c>
      <c r="E648" s="249">
        <v>0</v>
      </c>
      <c r="F648" s="249">
        <f>VLOOKUP(A648,[3]pfba_fluxes_formate_NO2!$A$2:$B$679,2,FALSE)</f>
        <v>0</v>
      </c>
      <c r="G648" s="249">
        <v>0</v>
      </c>
      <c r="H648" t="s">
        <v>5085</v>
      </c>
      <c r="I648" t="s">
        <v>5084</v>
      </c>
    </row>
    <row r="649" spans="1:9" x14ac:dyDescent="0.2">
      <c r="A649" t="s">
        <v>3093</v>
      </c>
      <c r="B649" s="249">
        <v>0</v>
      </c>
      <c r="C649" s="249">
        <v>0</v>
      </c>
      <c r="D649" s="249">
        <v>0</v>
      </c>
      <c r="E649" s="249">
        <v>0</v>
      </c>
      <c r="F649" s="249">
        <f>VLOOKUP(A649,[3]pfba_fluxes_formate_NO2!$A$2:$B$679,2,FALSE)</f>
        <v>0</v>
      </c>
      <c r="G649" s="249">
        <v>0</v>
      </c>
      <c r="H649" t="s">
        <v>5083</v>
      </c>
      <c r="I649" t="s">
        <v>5082</v>
      </c>
    </row>
    <row r="650" spans="1:9" x14ac:dyDescent="0.2">
      <c r="A650" t="s">
        <v>3000</v>
      </c>
      <c r="B650" s="249">
        <v>0</v>
      </c>
      <c r="C650" s="249">
        <v>0</v>
      </c>
      <c r="D650" s="249">
        <v>0</v>
      </c>
      <c r="E650" s="249">
        <v>0</v>
      </c>
      <c r="F650" s="249">
        <f>VLOOKUP(A650,[3]pfba_fluxes_formate_NO2!$A$2:$B$679,2,FALSE)</f>
        <v>0</v>
      </c>
      <c r="G650" s="249">
        <v>0</v>
      </c>
      <c r="H650" t="s">
        <v>5081</v>
      </c>
      <c r="I650" t="s">
        <v>5080</v>
      </c>
    </row>
    <row r="651" spans="1:9" s="253" customFormat="1" x14ac:dyDescent="0.2">
      <c r="A651" s="254" t="s">
        <v>281</v>
      </c>
      <c r="B651" s="249"/>
      <c r="C651" s="249"/>
      <c r="D651" s="249"/>
      <c r="E651" s="249"/>
      <c r="F651" s="249"/>
      <c r="G651" s="249"/>
      <c r="H651" s="254"/>
      <c r="I651" s="254"/>
    </row>
    <row r="652" spans="1:9" x14ac:dyDescent="0.2">
      <c r="A652" t="s">
        <v>3696</v>
      </c>
      <c r="B652" s="249">
        <v>1.1520750149452301E-6</v>
      </c>
      <c r="C652" s="249">
        <v>1.18892276071462E-6</v>
      </c>
      <c r="D652" s="249">
        <v>2.1913297477578498E-6</v>
      </c>
      <c r="E652" s="249">
        <v>2.3504603511158199E-6</v>
      </c>
      <c r="F652" s="249">
        <f>VLOOKUP(A652,[3]pfba_fluxes_formate_NO2!$A$2:$B$679,2,FALSE)</f>
        <v>3.8308230158914801E-6</v>
      </c>
      <c r="G652" s="249">
        <v>1.2749517563791099E-6</v>
      </c>
      <c r="H652" t="s">
        <v>5079</v>
      </c>
      <c r="I652" t="s">
        <v>5078</v>
      </c>
    </row>
    <row r="653" spans="1:9" x14ac:dyDescent="0.2">
      <c r="A653" t="s">
        <v>3803</v>
      </c>
      <c r="B653" s="249">
        <v>1.1520750149452301E-6</v>
      </c>
      <c r="C653" s="249">
        <v>1.18892276071462E-6</v>
      </c>
      <c r="D653" s="249">
        <v>2.1913297477578498E-6</v>
      </c>
      <c r="E653" s="249">
        <v>2.3504603511158199E-6</v>
      </c>
      <c r="F653" s="249">
        <f>VLOOKUP(A653,[3]pfba_fluxes_formate_NO2!$A$2:$B$679,2,FALSE)</f>
        <v>3.8308230158914801E-6</v>
      </c>
      <c r="G653" s="249">
        <v>1.2749517563791099E-6</v>
      </c>
      <c r="H653" t="s">
        <v>5077</v>
      </c>
      <c r="I653" t="s">
        <v>5076</v>
      </c>
    </row>
    <row r="654" spans="1:9" x14ac:dyDescent="0.2">
      <c r="A654" s="260" t="s">
        <v>5075</v>
      </c>
      <c r="B654" s="249"/>
      <c r="C654" s="249"/>
      <c r="D654" s="249"/>
      <c r="E654" s="249"/>
      <c r="F654" s="249"/>
      <c r="G654" s="249"/>
      <c r="H654" s="250"/>
      <c r="I654" s="250"/>
    </row>
    <row r="655" spans="1:9" s="253" customFormat="1" x14ac:dyDescent="0.2">
      <c r="A655" s="254" t="s">
        <v>5074</v>
      </c>
      <c r="B655" s="249"/>
      <c r="C655" s="249"/>
      <c r="D655" s="249"/>
      <c r="E655" s="249"/>
      <c r="F655" s="249"/>
      <c r="G655" s="249"/>
      <c r="H655" s="254"/>
      <c r="I655" s="254"/>
    </row>
    <row r="656" spans="1:9" x14ac:dyDescent="0.2">
      <c r="A656" t="s">
        <v>2967</v>
      </c>
      <c r="B656" s="249">
        <v>1.5493791205382301E-5</v>
      </c>
      <c r="C656" s="249">
        <v>1.59893416443154E-5</v>
      </c>
      <c r="D656" s="249">
        <v>2.9470308038506799E-5</v>
      </c>
      <c r="E656" s="249">
        <v>3.1610391202216397E-5</v>
      </c>
      <c r="F656" s="249">
        <f>VLOOKUP(A656,[3]pfba_fluxes_formate_NO2!$A$2:$B$679,2,FALSE)</f>
        <v>5.15191903157602E-5</v>
      </c>
      <c r="G656" s="249">
        <v>1.7146310833945502E-5</v>
      </c>
      <c r="H656" t="s">
        <v>4995</v>
      </c>
      <c r="I656" t="s">
        <v>4994</v>
      </c>
    </row>
    <row r="657" spans="1:9" x14ac:dyDescent="0.2">
      <c r="A657" t="s">
        <v>2949</v>
      </c>
      <c r="B657" s="249">
        <v>-1.31896411754919E-5</v>
      </c>
      <c r="C657" s="249">
        <v>-1.3611496122886201E-5</v>
      </c>
      <c r="D657" s="249">
        <v>-2.5087648542991099E-5</v>
      </c>
      <c r="E657" s="249">
        <v>-2.6909470499984801E-5</v>
      </c>
      <c r="F657" s="249">
        <f>VLOOKUP(A657,[3]pfba_fluxes_formate_NO2!$A$2:$B$679,2,FALSE)</f>
        <v>-4.3857544283977301E-5</v>
      </c>
      <c r="G657" s="249">
        <v>-1.45964073211873E-5</v>
      </c>
      <c r="H657" t="s">
        <v>5073</v>
      </c>
      <c r="I657" t="s">
        <v>5072</v>
      </c>
    </row>
    <row r="658" spans="1:9" x14ac:dyDescent="0.2">
      <c r="A658" t="s">
        <v>2973</v>
      </c>
      <c r="B658" s="249">
        <v>1.31896411754919E-5</v>
      </c>
      <c r="C658" s="249">
        <v>1.3611496122886201E-5</v>
      </c>
      <c r="D658" s="249">
        <v>2.5087648542991099E-5</v>
      </c>
      <c r="E658" s="249">
        <v>2.6909470499984801E-5</v>
      </c>
      <c r="F658" s="249">
        <f>VLOOKUP(A658,[3]pfba_fluxes_formate_NO2!$A$2:$B$679,2,FALSE)</f>
        <v>4.3857544283977301E-5</v>
      </c>
      <c r="G658" s="249">
        <v>1.45964073211873E-5</v>
      </c>
      <c r="H658" t="s">
        <v>5071</v>
      </c>
      <c r="I658" t="s">
        <v>5070</v>
      </c>
    </row>
    <row r="659" spans="1:9" x14ac:dyDescent="0.2">
      <c r="A659" t="s">
        <v>2970</v>
      </c>
      <c r="B659" s="249">
        <v>1.31896411754919E-5</v>
      </c>
      <c r="C659" s="249">
        <v>1.3611496122886201E-5</v>
      </c>
      <c r="D659" s="249">
        <v>2.5087648542991099E-5</v>
      </c>
      <c r="E659" s="249">
        <v>2.6909470499984801E-5</v>
      </c>
      <c r="F659" s="249">
        <f>VLOOKUP(A659,[3]pfba_fluxes_formate_NO2!$A$2:$B$679,2,FALSE)</f>
        <v>4.3857544283977301E-5</v>
      </c>
      <c r="G659" s="249">
        <v>1.45964073211873E-5</v>
      </c>
      <c r="H659" t="s">
        <v>5069</v>
      </c>
      <c r="I659" t="s">
        <v>5068</v>
      </c>
    </row>
    <row r="660" spans="1:9" x14ac:dyDescent="0.2">
      <c r="A660" t="s">
        <v>2964</v>
      </c>
      <c r="B660" s="249">
        <v>1.31896411754919E-5</v>
      </c>
      <c r="C660" s="249">
        <v>1.3611496122886201E-5</v>
      </c>
      <c r="D660" s="249">
        <v>2.5087648542991099E-5</v>
      </c>
      <c r="E660" s="249">
        <v>2.6909470499984801E-5</v>
      </c>
      <c r="F660" s="249">
        <f>VLOOKUP(A660,[3]pfba_fluxes_formate_NO2!$A$2:$B$679,2,FALSE)</f>
        <v>4.3857544283977301E-5</v>
      </c>
      <c r="G660" s="249">
        <v>1.45964073211873E-5</v>
      </c>
      <c r="H660" t="s">
        <v>5067</v>
      </c>
      <c r="I660" t="s">
        <v>5066</v>
      </c>
    </row>
    <row r="661" spans="1:9" x14ac:dyDescent="0.2">
      <c r="A661" t="s">
        <v>2156</v>
      </c>
      <c r="B661" s="249">
        <v>1.31896411754919E-5</v>
      </c>
      <c r="C661" s="249">
        <v>1.3611496122886201E-5</v>
      </c>
      <c r="D661" s="249">
        <v>2.5087648542991099E-5</v>
      </c>
      <c r="E661" s="249">
        <v>2.6909470499984801E-5</v>
      </c>
      <c r="F661" s="249">
        <f>VLOOKUP(A661,[3]pfba_fluxes_formate_NO2!$A$2:$B$679,2,FALSE)</f>
        <v>4.3857544283977301E-5</v>
      </c>
      <c r="G661" s="249">
        <v>1.45964073211873E-5</v>
      </c>
      <c r="H661" t="s">
        <v>5065</v>
      </c>
      <c r="I661" t="s">
        <v>5064</v>
      </c>
    </row>
    <row r="662" spans="1:9" x14ac:dyDescent="0.2">
      <c r="A662" t="s">
        <v>2898</v>
      </c>
      <c r="B662" s="249">
        <v>-1.5132605654843201E-6</v>
      </c>
      <c r="C662" s="249">
        <v>-1.56166040045728E-6</v>
      </c>
      <c r="D662" s="249">
        <v>-2.8783307078422402E-6</v>
      </c>
      <c r="E662" s="249">
        <v>-3.0873501412120201E-6</v>
      </c>
      <c r="F662" s="249">
        <f>VLOOKUP(A662,[3]pfba_fluxes_formate_NO2!$A$2:$B$679,2,FALSE)</f>
        <v>-5.0318193937865203E-6</v>
      </c>
      <c r="G662" s="249">
        <v>-1.6746602354840599E-6</v>
      </c>
      <c r="H662" t="s">
        <v>5063</v>
      </c>
      <c r="I662" t="s">
        <v>5062</v>
      </c>
    </row>
    <row r="663" spans="1:9" x14ac:dyDescent="0.2">
      <c r="A663" t="s">
        <v>2919</v>
      </c>
      <c r="B663" s="249">
        <v>1.16763806100075E-5</v>
      </c>
      <c r="C663" s="249">
        <v>1.20498357224289E-5</v>
      </c>
      <c r="D663" s="249">
        <v>2.22093178351489E-5</v>
      </c>
      <c r="E663" s="249">
        <v>2.38221203587728E-5</v>
      </c>
      <c r="F663" s="249">
        <f>VLOOKUP(A663,[3]pfba_fluxes_formate_NO2!$A$2:$B$679,2,FALSE)</f>
        <v>3.8825724890190701E-5</v>
      </c>
      <c r="G663" s="249">
        <v>1.2921747085703201E-5</v>
      </c>
      <c r="H663" t="s">
        <v>5061</v>
      </c>
      <c r="I663" t="s">
        <v>5060</v>
      </c>
    </row>
    <row r="664" spans="1:9" x14ac:dyDescent="0.2">
      <c r="A664" t="s">
        <v>3603</v>
      </c>
      <c r="B664" s="249">
        <v>0</v>
      </c>
      <c r="C664" s="249">
        <v>0</v>
      </c>
      <c r="D664" s="249">
        <v>0</v>
      </c>
      <c r="E664" s="249">
        <v>0</v>
      </c>
      <c r="F664" s="249">
        <f>VLOOKUP(A664,[3]pfba_fluxes_formate_NO2!$A$2:$B$679,2,FALSE)</f>
        <v>0</v>
      </c>
      <c r="G664" s="249">
        <v>0</v>
      </c>
      <c r="H664" t="s">
        <v>5059</v>
      </c>
      <c r="I664" t="s">
        <v>5058</v>
      </c>
    </row>
    <row r="665" spans="1:9" x14ac:dyDescent="0.2">
      <c r="A665" s="254" t="s">
        <v>5057</v>
      </c>
      <c r="B665" s="249"/>
      <c r="C665" s="249"/>
      <c r="D665" s="249"/>
      <c r="E665" s="249"/>
      <c r="F665" s="249"/>
      <c r="G665" s="249"/>
      <c r="H665" s="258"/>
      <c r="I665" s="258"/>
    </row>
    <row r="666" spans="1:9" x14ac:dyDescent="0.2">
      <c r="A666" t="s">
        <v>2967</v>
      </c>
      <c r="B666" s="249">
        <v>1.5493791205382301E-5</v>
      </c>
      <c r="C666" s="249">
        <v>1.59893416443154E-5</v>
      </c>
      <c r="D666" s="249">
        <v>2.9470308038506799E-5</v>
      </c>
      <c r="E666" s="249">
        <v>3.1610391202216397E-5</v>
      </c>
      <c r="F666" s="249">
        <f>VLOOKUP(A666,[3]pfba_fluxes_formate_NO2!$A$2:$B$679,2,FALSE)</f>
        <v>5.15191903157602E-5</v>
      </c>
      <c r="G666" s="249">
        <v>1.7146310833945502E-5</v>
      </c>
      <c r="H666" t="s">
        <v>4995</v>
      </c>
      <c r="I666" t="s">
        <v>4994</v>
      </c>
    </row>
    <row r="667" spans="1:9" x14ac:dyDescent="0.2">
      <c r="A667" t="s">
        <v>2285</v>
      </c>
      <c r="B667" s="249">
        <v>1.1520750149452201E-6</v>
      </c>
      <c r="C667" s="249">
        <v>1.1889227607146101E-6</v>
      </c>
      <c r="D667" s="249">
        <v>2.1913297477578401E-6</v>
      </c>
      <c r="E667" s="249">
        <v>2.3504603511158E-6</v>
      </c>
      <c r="F667" s="249">
        <f>VLOOKUP(A667,[3]pfba_fluxes_formate_NO2!$A$2:$B$679,2,FALSE)</f>
        <v>3.8308230158914496E-6</v>
      </c>
      <c r="G667" s="249">
        <v>1.2749517563791E-6</v>
      </c>
      <c r="H667" t="s">
        <v>5056</v>
      </c>
      <c r="I667" t="s">
        <v>5055</v>
      </c>
    </row>
    <row r="668" spans="1:9" x14ac:dyDescent="0.2">
      <c r="A668" t="s">
        <v>2271</v>
      </c>
      <c r="B668" s="249">
        <v>1.1520750149452201E-6</v>
      </c>
      <c r="C668" s="249">
        <v>1.1889227607146101E-6</v>
      </c>
      <c r="D668" s="249">
        <v>2.1913297477578401E-6</v>
      </c>
      <c r="E668" s="249">
        <v>2.3504603511158E-6</v>
      </c>
      <c r="F668" s="249">
        <f>VLOOKUP(A668,[3]pfba_fluxes_formate_NO2!$A$2:$B$679,2,FALSE)</f>
        <v>3.8308230158914496E-6</v>
      </c>
      <c r="G668" s="249">
        <v>1.2749517563791E-6</v>
      </c>
      <c r="H668" t="s">
        <v>5054</v>
      </c>
      <c r="I668" t="s">
        <v>5053</v>
      </c>
    </row>
    <row r="669" spans="1:9" x14ac:dyDescent="0.2">
      <c r="A669" t="s">
        <v>3114</v>
      </c>
      <c r="B669" s="249">
        <v>1.1520750149452201E-6</v>
      </c>
      <c r="C669" s="249">
        <v>1.1889227607146101E-6</v>
      </c>
      <c r="D669" s="249">
        <v>2.1913297477578401E-6</v>
      </c>
      <c r="E669" s="249">
        <v>2.3504603511158E-6</v>
      </c>
      <c r="F669" s="249">
        <f>VLOOKUP(A669,[3]pfba_fluxes_formate_NO2!$A$2:$B$679,2,FALSE)</f>
        <v>3.8308230158914496E-6</v>
      </c>
      <c r="G669" s="249">
        <v>1.2749517563791E-6</v>
      </c>
      <c r="H669" t="s">
        <v>5052</v>
      </c>
      <c r="I669" t="s">
        <v>5051</v>
      </c>
    </row>
    <row r="670" spans="1:9" x14ac:dyDescent="0.2">
      <c r="A670" t="s">
        <v>3246</v>
      </c>
      <c r="B670" s="249">
        <v>1.1520750149452201E-6</v>
      </c>
      <c r="C670" s="249">
        <v>1.1889227607146101E-6</v>
      </c>
      <c r="D670" s="249">
        <v>2.1913297477578401E-6</v>
      </c>
      <c r="E670" s="249">
        <v>2.3504603511158E-6</v>
      </c>
      <c r="F670" s="249">
        <f>VLOOKUP(A670,[3]pfba_fluxes_formate_NO2!$A$2:$B$679,2,FALSE)</f>
        <v>3.8308230158914496E-6</v>
      </c>
      <c r="G670" s="249">
        <v>1.2749517563791E-6</v>
      </c>
      <c r="H670" t="s">
        <v>5050</v>
      </c>
      <c r="I670" t="s">
        <v>5049</v>
      </c>
    </row>
    <row r="671" spans="1:9" x14ac:dyDescent="0.2">
      <c r="A671" t="s">
        <v>3755</v>
      </c>
      <c r="B671" s="249">
        <v>1.1520750149452201E-6</v>
      </c>
      <c r="C671" s="249">
        <v>1.1889227607146101E-6</v>
      </c>
      <c r="D671" s="249">
        <v>2.1913297477578401E-6</v>
      </c>
      <c r="E671" s="249">
        <v>2.3504603511158E-6</v>
      </c>
      <c r="F671" s="249">
        <f>VLOOKUP(A671,[3]pfba_fluxes_formate_NO2!$A$2:$B$679,2,FALSE)</f>
        <v>3.8308230158914496E-6</v>
      </c>
      <c r="G671" s="249">
        <v>1.2749517563791E-6</v>
      </c>
      <c r="H671" t="s">
        <v>5048</v>
      </c>
      <c r="I671" t="s">
        <v>5047</v>
      </c>
    </row>
    <row r="672" spans="1:9" x14ac:dyDescent="0.2">
      <c r="A672" s="254" t="s">
        <v>5046</v>
      </c>
      <c r="B672" s="249"/>
      <c r="C672" s="249"/>
      <c r="D672" s="249"/>
      <c r="E672" s="249"/>
      <c r="F672" s="249"/>
      <c r="G672" s="249"/>
      <c r="H672" s="258"/>
      <c r="I672" s="258"/>
    </row>
    <row r="673" spans="1:9" x14ac:dyDescent="0.2">
      <c r="A673" t="s">
        <v>2895</v>
      </c>
      <c r="B673" s="249">
        <v>1.1520750149452301E-6</v>
      </c>
      <c r="C673" s="249">
        <v>1.18892276071462E-6</v>
      </c>
      <c r="D673" s="249">
        <v>2.1913297477578498E-6</v>
      </c>
      <c r="E673" s="249">
        <v>2.3504603511158199E-6</v>
      </c>
      <c r="F673" s="249">
        <f>VLOOKUP(A673,[3]pfba_fluxes_formate_NO2!$A$2:$B$679,2,FALSE)</f>
        <v>3.8308230158914801E-6</v>
      </c>
      <c r="G673" s="249">
        <v>1.2749517563791099E-6</v>
      </c>
      <c r="H673" t="s">
        <v>5045</v>
      </c>
      <c r="I673" t="s">
        <v>5044</v>
      </c>
    </row>
    <row r="674" spans="1:9" x14ac:dyDescent="0.2">
      <c r="A674" t="s">
        <v>2892</v>
      </c>
      <c r="B674" s="249">
        <v>1.1520750149452301E-6</v>
      </c>
      <c r="C674" s="249">
        <v>1.18892276071462E-6</v>
      </c>
      <c r="D674" s="249">
        <v>2.1913297477578498E-6</v>
      </c>
      <c r="E674" s="249">
        <v>2.3504603511158199E-6</v>
      </c>
      <c r="F674" s="249">
        <f>VLOOKUP(A674,[3]pfba_fluxes_formate_NO2!$A$2:$B$679,2,FALSE)</f>
        <v>3.8308230158914801E-6</v>
      </c>
      <c r="G674" s="249">
        <v>1.2749517563791099E-6</v>
      </c>
      <c r="H674" t="s">
        <v>5043</v>
      </c>
      <c r="I674" t="s">
        <v>5042</v>
      </c>
    </row>
    <row r="675" spans="1:9" x14ac:dyDescent="0.2">
      <c r="A675" t="s">
        <v>3186</v>
      </c>
      <c r="B675" s="249">
        <v>1.1520750149452301E-6</v>
      </c>
      <c r="C675" s="249">
        <v>1.18892276071462E-6</v>
      </c>
      <c r="D675" s="249">
        <v>2.1913297477578498E-6</v>
      </c>
      <c r="E675" s="249">
        <v>2.3504603511158199E-6</v>
      </c>
      <c r="F675" s="249">
        <f>VLOOKUP(A675,[3]pfba_fluxes_formate_NO2!$A$2:$B$679,2,FALSE)</f>
        <v>3.8308230158914801E-6</v>
      </c>
      <c r="G675" s="249">
        <v>1.2749517563791099E-6</v>
      </c>
      <c r="H675" t="s">
        <v>5040</v>
      </c>
      <c r="I675" t="s">
        <v>5041</v>
      </c>
    </row>
    <row r="676" spans="1:9" x14ac:dyDescent="0.2">
      <c r="A676" t="s">
        <v>3297</v>
      </c>
      <c r="B676" s="249">
        <v>-1.1520750149452301E-6</v>
      </c>
      <c r="C676" s="249">
        <v>-1.18892276071462E-6</v>
      </c>
      <c r="D676" s="249">
        <v>-2.1913297477578498E-6</v>
      </c>
      <c r="E676" s="249">
        <v>-2.3504603511158199E-6</v>
      </c>
      <c r="F676" s="249">
        <f>VLOOKUP(A676,[3]pfba_fluxes_formate_NO2!$A$2:$B$679,2,FALSE)</f>
        <v>-3.8308230158914801E-6</v>
      </c>
      <c r="G676" s="249">
        <v>-1.2749517563791099E-6</v>
      </c>
      <c r="H676" t="s">
        <v>5040</v>
      </c>
      <c r="I676" t="s">
        <v>5039</v>
      </c>
    </row>
    <row r="677" spans="1:9" s="253" customFormat="1" x14ac:dyDescent="0.2">
      <c r="A677" s="260" t="s">
        <v>5038</v>
      </c>
      <c r="B677" s="249"/>
      <c r="C677" s="249"/>
      <c r="D677" s="249"/>
      <c r="E677" s="249"/>
      <c r="F677" s="249"/>
      <c r="G677" s="249"/>
      <c r="H677" s="260"/>
      <c r="I677" s="260"/>
    </row>
    <row r="678" spans="1:9" s="253" customFormat="1" x14ac:dyDescent="0.2">
      <c r="A678" s="254" t="s">
        <v>5037</v>
      </c>
      <c r="B678" s="249"/>
      <c r="C678" s="249"/>
      <c r="D678" s="249"/>
      <c r="E678" s="249"/>
      <c r="F678" s="249"/>
      <c r="G678" s="249"/>
      <c r="H678" s="254"/>
      <c r="I678" s="254"/>
    </row>
    <row r="679" spans="1:9" x14ac:dyDescent="0.2">
      <c r="A679" t="s">
        <v>3459</v>
      </c>
      <c r="B679" s="249">
        <v>0</v>
      </c>
      <c r="C679" s="249">
        <v>0</v>
      </c>
      <c r="D679" s="249">
        <v>0</v>
      </c>
      <c r="E679" s="249">
        <v>0</v>
      </c>
      <c r="F679" s="249">
        <f>VLOOKUP(A679,[3]pfba_fluxes_formate_NO2!$A$2:$B$679,2,FALSE)</f>
        <v>0</v>
      </c>
      <c r="G679" s="249">
        <v>0</v>
      </c>
      <c r="H679" t="s">
        <v>5036</v>
      </c>
      <c r="I679" t="s">
        <v>5035</v>
      </c>
    </row>
    <row r="680" spans="1:9" x14ac:dyDescent="0.2">
      <c r="A680" t="s">
        <v>2192</v>
      </c>
      <c r="B680" s="249">
        <v>0</v>
      </c>
      <c r="C680" s="249">
        <v>0</v>
      </c>
      <c r="D680" s="249">
        <v>0</v>
      </c>
      <c r="E680" s="249">
        <v>0</v>
      </c>
      <c r="F680" s="249">
        <f>VLOOKUP(A680,[3]pfba_fluxes_formate_NO2!$A$2:$B$679,2,FALSE)</f>
        <v>0</v>
      </c>
      <c r="G680" s="249">
        <v>0</v>
      </c>
      <c r="H680" t="s">
        <v>5034</v>
      </c>
      <c r="I680" t="s">
        <v>5033</v>
      </c>
    </row>
    <row r="681" spans="1:9" x14ac:dyDescent="0.2">
      <c r="A681" t="s">
        <v>2189</v>
      </c>
      <c r="B681" s="249">
        <v>0</v>
      </c>
      <c r="C681" s="249">
        <v>0</v>
      </c>
      <c r="D681" s="249">
        <v>0</v>
      </c>
      <c r="E681" s="249">
        <v>0</v>
      </c>
      <c r="F681" s="249">
        <f>VLOOKUP(A681,[3]pfba_fluxes_formate_NO2!$A$2:$B$679,2,FALSE)</f>
        <v>0</v>
      </c>
      <c r="G681" s="249">
        <v>0</v>
      </c>
      <c r="H681" t="s">
        <v>5032</v>
      </c>
      <c r="I681" t="s">
        <v>5031</v>
      </c>
    </row>
    <row r="682" spans="1:9" x14ac:dyDescent="0.2">
      <c r="A682" t="s">
        <v>3171</v>
      </c>
      <c r="B682" s="249">
        <v>0</v>
      </c>
      <c r="C682" s="249">
        <v>0</v>
      </c>
      <c r="D682" s="249">
        <v>0</v>
      </c>
      <c r="E682" s="249">
        <v>0</v>
      </c>
      <c r="F682" s="249">
        <f>VLOOKUP(A682,[3]pfba_fluxes_formate_NO2!$A$2:$B$679,2,FALSE)</f>
        <v>0</v>
      </c>
      <c r="G682" s="249">
        <v>0</v>
      </c>
      <c r="H682" t="s">
        <v>5030</v>
      </c>
      <c r="I682" t="s">
        <v>5029</v>
      </c>
    </row>
    <row r="683" spans="1:9" x14ac:dyDescent="0.2">
      <c r="A683" t="s">
        <v>3174</v>
      </c>
      <c r="B683" s="249">
        <v>0</v>
      </c>
      <c r="C683" s="249">
        <v>0</v>
      </c>
      <c r="D683" s="249">
        <v>0</v>
      </c>
      <c r="E683" s="249">
        <v>0</v>
      </c>
      <c r="F683" s="249">
        <f>VLOOKUP(A683,[3]pfba_fluxes_formate_NO2!$A$2:$B$679,2,FALSE)</f>
        <v>0</v>
      </c>
      <c r="G683" s="249">
        <v>0</v>
      </c>
      <c r="H683" t="s">
        <v>5028</v>
      </c>
      <c r="I683" t="s">
        <v>5027</v>
      </c>
    </row>
    <row r="684" spans="1:9" x14ac:dyDescent="0.2">
      <c r="A684" t="s">
        <v>2883</v>
      </c>
      <c r="B684" s="249">
        <v>0</v>
      </c>
      <c r="C684" s="249">
        <v>0</v>
      </c>
      <c r="D684" s="249">
        <v>0</v>
      </c>
      <c r="E684" s="249">
        <v>0</v>
      </c>
      <c r="F684" s="249">
        <f>VLOOKUP(A684,[3]pfba_fluxes_formate_NO2!$A$2:$B$679,2,FALSE)</f>
        <v>0</v>
      </c>
      <c r="G684" s="249">
        <v>0</v>
      </c>
      <c r="H684" t="s">
        <v>5026</v>
      </c>
      <c r="I684" t="s">
        <v>5025</v>
      </c>
    </row>
    <row r="685" spans="1:9" x14ac:dyDescent="0.2">
      <c r="A685" t="s">
        <v>2886</v>
      </c>
      <c r="B685" s="249">
        <v>0</v>
      </c>
      <c r="C685" s="249">
        <v>0</v>
      </c>
      <c r="D685" s="249">
        <v>0</v>
      </c>
      <c r="E685" s="249">
        <v>0</v>
      </c>
      <c r="F685" s="249">
        <f>VLOOKUP(A685,[3]pfba_fluxes_formate_NO2!$A$2:$B$679,2,FALSE)</f>
        <v>0</v>
      </c>
      <c r="G685" s="249">
        <v>0</v>
      </c>
      <c r="H685" t="s">
        <v>5024</v>
      </c>
      <c r="I685" t="s">
        <v>5023</v>
      </c>
    </row>
    <row r="686" spans="1:9" s="253" customFormat="1" x14ac:dyDescent="0.2">
      <c r="A686" s="254" t="s">
        <v>5022</v>
      </c>
      <c r="B686" s="249"/>
      <c r="C686" s="249"/>
      <c r="D686" s="249"/>
      <c r="E686" s="249"/>
      <c r="F686" s="249"/>
      <c r="G686" s="249"/>
      <c r="H686" s="254"/>
      <c r="I686" s="254"/>
    </row>
    <row r="687" spans="1:9" x14ac:dyDescent="0.2">
      <c r="A687" t="s">
        <v>3821</v>
      </c>
      <c r="B687" s="249">
        <v>2.3041500298904699E-6</v>
      </c>
      <c r="C687" s="249">
        <v>2.3778455214292498E-6</v>
      </c>
      <c r="D687" s="249">
        <v>4.3826594955157098E-6</v>
      </c>
      <c r="E687" s="249">
        <v>4.7009207022316399E-6</v>
      </c>
      <c r="F687" s="249">
        <f>VLOOKUP(A687,[3]pfba_fluxes_formate_NO2!$A$2:$B$679,2,FALSE)</f>
        <v>7.6616460317829704E-6</v>
      </c>
      <c r="G687" s="249">
        <v>2.5499035127582198E-6</v>
      </c>
      <c r="H687" t="s">
        <v>5021</v>
      </c>
      <c r="I687" t="s">
        <v>5020</v>
      </c>
    </row>
    <row r="688" spans="1:9" x14ac:dyDescent="0.2">
      <c r="A688" t="s">
        <v>3207</v>
      </c>
      <c r="B688" s="249">
        <v>2.3041500298904699E-6</v>
      </c>
      <c r="C688" s="249">
        <v>2.3778455214292498E-6</v>
      </c>
      <c r="D688" s="249">
        <v>4.3826594955157098E-6</v>
      </c>
      <c r="E688" s="249">
        <v>4.7009207022316399E-6</v>
      </c>
      <c r="F688" s="249">
        <f>VLOOKUP(A688,[3]pfba_fluxes_formate_NO2!$A$2:$B$679,2,FALSE)</f>
        <v>7.6616460317829704E-6</v>
      </c>
      <c r="G688" s="249">
        <v>2.5499035127582198E-6</v>
      </c>
      <c r="H688" t="s">
        <v>5019</v>
      </c>
      <c r="I688" t="s">
        <v>5018</v>
      </c>
    </row>
    <row r="689" spans="1:9" x14ac:dyDescent="0.2">
      <c r="A689" t="s">
        <v>3210</v>
      </c>
      <c r="B689" s="249">
        <v>-2.3041500298904699E-6</v>
      </c>
      <c r="C689" s="249">
        <v>-2.3778455214292498E-6</v>
      </c>
      <c r="D689" s="249">
        <v>-4.3826594955157098E-6</v>
      </c>
      <c r="E689" s="249">
        <v>-4.7009207022316399E-6</v>
      </c>
      <c r="F689" s="249">
        <f>VLOOKUP(A689,[3]pfba_fluxes_formate_NO2!$A$2:$B$679,2,FALSE)</f>
        <v>-7.6616460317829704E-6</v>
      </c>
      <c r="G689" s="249">
        <v>-2.5499035127582198E-6</v>
      </c>
      <c r="H689" t="s">
        <v>5017</v>
      </c>
      <c r="I689" t="s">
        <v>5016</v>
      </c>
    </row>
    <row r="690" spans="1:9" x14ac:dyDescent="0.2">
      <c r="A690" t="s">
        <v>2877</v>
      </c>
      <c r="B690" s="249">
        <v>2.3041500298904699E-6</v>
      </c>
      <c r="C690" s="249">
        <v>2.3778455214292498E-6</v>
      </c>
      <c r="D690" s="249">
        <v>4.3826594955157098E-6</v>
      </c>
      <c r="E690" s="249">
        <v>4.7009207022316399E-6</v>
      </c>
      <c r="F690" s="249">
        <f>VLOOKUP(A690,[3]pfba_fluxes_formate_NO2!$A$2:$B$679,2,FALSE)</f>
        <v>7.6616460317829704E-6</v>
      </c>
      <c r="G690" s="249">
        <v>2.5499035127582198E-6</v>
      </c>
      <c r="H690" t="s">
        <v>5015</v>
      </c>
      <c r="I690" t="s">
        <v>5014</v>
      </c>
    </row>
    <row r="691" spans="1:9" x14ac:dyDescent="0.2">
      <c r="A691" t="s">
        <v>2874</v>
      </c>
      <c r="B691" s="249">
        <v>4.6083000597809397E-6</v>
      </c>
      <c r="C691" s="249">
        <v>4.7556910428584996E-6</v>
      </c>
      <c r="D691" s="249">
        <v>8.7653189910314297E-6</v>
      </c>
      <c r="E691" s="249">
        <v>9.4018414044632798E-6</v>
      </c>
      <c r="F691" s="249">
        <f>VLOOKUP(A691,[3]pfba_fluxes_formate_NO2!$A$2:$B$679,2,FALSE)</f>
        <v>1.53232920635659E-5</v>
      </c>
      <c r="G691" s="249">
        <v>5.0998070255164396E-6</v>
      </c>
      <c r="H691" t="s">
        <v>5013</v>
      </c>
      <c r="I691" t="s">
        <v>5012</v>
      </c>
    </row>
    <row r="692" spans="1:9" x14ac:dyDescent="0.2">
      <c r="A692" t="s">
        <v>3120</v>
      </c>
      <c r="B692" s="249">
        <v>4.6083000597809397E-6</v>
      </c>
      <c r="C692" s="249">
        <v>4.7556910428584996E-6</v>
      </c>
      <c r="D692" s="249">
        <v>8.7653189910314297E-6</v>
      </c>
      <c r="E692" s="249">
        <v>9.4018414044632798E-6</v>
      </c>
      <c r="F692" s="249">
        <f>VLOOKUP(A692,[3]pfba_fluxes_formate_NO2!$A$2:$B$679,2,FALSE)</f>
        <v>1.53232920635659E-5</v>
      </c>
      <c r="G692" s="249">
        <v>5.0998070255164396E-6</v>
      </c>
      <c r="H692" t="s">
        <v>5010</v>
      </c>
      <c r="I692" t="s">
        <v>5011</v>
      </c>
    </row>
    <row r="693" spans="1:9" x14ac:dyDescent="0.2">
      <c r="A693" t="s">
        <v>3992</v>
      </c>
      <c r="B693" s="249">
        <v>2.3041500298904699E-6</v>
      </c>
      <c r="C693" s="249">
        <v>2.3778455214292498E-6</v>
      </c>
      <c r="D693" s="249">
        <v>4.3826594955157098E-6</v>
      </c>
      <c r="E693" s="249">
        <v>4.7009207022316399E-6</v>
      </c>
      <c r="F693" s="249">
        <f>VLOOKUP(A693,[3]pfba_fluxes_formate_NO2!$A$2:$B$679,2,FALSE)</f>
        <v>7.6616460317829704E-6</v>
      </c>
      <c r="G693" s="249">
        <v>2.5499035127582198E-6</v>
      </c>
      <c r="H693" t="s">
        <v>5010</v>
      </c>
      <c r="I693" t="s">
        <v>5009</v>
      </c>
    </row>
    <row r="694" spans="1:9" x14ac:dyDescent="0.2">
      <c r="A694" t="s">
        <v>3785</v>
      </c>
      <c r="B694" s="249">
        <v>1.1520750149452301E-6</v>
      </c>
      <c r="C694" s="249">
        <v>1.18892276071462E-6</v>
      </c>
      <c r="D694" s="249">
        <v>2.1913297477578498E-6</v>
      </c>
      <c r="E694" s="249">
        <v>2.3504603511158199E-6</v>
      </c>
      <c r="F694" s="249">
        <f>VLOOKUP(A694,[3]pfba_fluxes_formate_NO2!$A$2:$B$679,2,FALSE)</f>
        <v>3.8308230158914801E-6</v>
      </c>
      <c r="G694" s="249">
        <v>1.2749517563791099E-6</v>
      </c>
      <c r="H694" t="s">
        <v>5008</v>
      </c>
      <c r="I694" t="s">
        <v>5007</v>
      </c>
    </row>
    <row r="695" spans="1:9" x14ac:dyDescent="0.2">
      <c r="A695" t="s">
        <v>3947</v>
      </c>
      <c r="B695" s="249">
        <v>1.1520750149452301E-6</v>
      </c>
      <c r="C695" s="249">
        <v>1.18892276071462E-6</v>
      </c>
      <c r="D695" s="249">
        <v>2.1913297477578498E-6</v>
      </c>
      <c r="E695" s="249">
        <v>2.3504603511158199E-6</v>
      </c>
      <c r="F695" s="249">
        <f>VLOOKUP(A695,[3]pfba_fluxes_formate_NO2!$A$2:$B$679,2,FALSE)</f>
        <v>3.8308230158914801E-6</v>
      </c>
      <c r="G695" s="249">
        <v>1.2749517563791099E-6</v>
      </c>
      <c r="H695" t="s">
        <v>5006</v>
      </c>
      <c r="I695" t="s">
        <v>5005</v>
      </c>
    </row>
    <row r="696" spans="1:9" s="253" customFormat="1" x14ac:dyDescent="0.2">
      <c r="A696" s="254" t="s">
        <v>5004</v>
      </c>
      <c r="B696" s="249"/>
      <c r="C696" s="249"/>
      <c r="D696" s="249"/>
      <c r="E696" s="249"/>
      <c r="F696" s="249"/>
      <c r="G696" s="249"/>
      <c r="H696" s="254"/>
      <c r="I696" s="254"/>
    </row>
    <row r="697" spans="1:9" x14ac:dyDescent="0.2">
      <c r="A697" t="s">
        <v>3444</v>
      </c>
      <c r="B697" s="249">
        <v>1.1520750149452301E-6</v>
      </c>
      <c r="C697" s="249">
        <v>1.18892276071462E-6</v>
      </c>
      <c r="D697" s="249">
        <v>2.1913297477578498E-6</v>
      </c>
      <c r="E697" s="249">
        <v>2.3504603511158199E-6</v>
      </c>
      <c r="F697" s="249">
        <f>VLOOKUP(A697,[3]pfba_fluxes_formate_NO2!$A$2:$B$679,2,FALSE)</f>
        <v>3.8308230158914801E-6</v>
      </c>
      <c r="G697" s="249">
        <v>1.2749517563791099E-6</v>
      </c>
      <c r="H697" t="s">
        <v>5003</v>
      </c>
      <c r="I697" t="s">
        <v>5002</v>
      </c>
    </row>
    <row r="698" spans="1:9" ht="16" customHeight="1" x14ac:dyDescent="0.2">
      <c r="A698" t="s">
        <v>3144</v>
      </c>
      <c r="B698" s="249">
        <v>1.1520750149452301E-6</v>
      </c>
      <c r="C698" s="249">
        <v>1.18892276071462E-6</v>
      </c>
      <c r="D698" s="249">
        <v>2.1913297477578498E-6</v>
      </c>
      <c r="E698" s="249">
        <v>2.3504603511158199E-6</v>
      </c>
      <c r="F698" s="249">
        <f>VLOOKUP(A698,[3]pfba_fluxes_formate_NO2!$A$2:$B$679,2,FALSE)</f>
        <v>3.8308230158914801E-6</v>
      </c>
      <c r="G698" s="249">
        <v>1.2749517563791099E-6</v>
      </c>
      <c r="H698" t="s">
        <v>5001</v>
      </c>
      <c r="I698" t="s">
        <v>5000</v>
      </c>
    </row>
    <row r="699" spans="1:9" x14ac:dyDescent="0.2">
      <c r="A699" t="s">
        <v>3033</v>
      </c>
      <c r="B699" s="249">
        <v>-1.1520750149452301E-6</v>
      </c>
      <c r="C699" s="249">
        <v>-1.18892276071462E-6</v>
      </c>
      <c r="D699" s="249">
        <v>-2.1913297477578498E-6</v>
      </c>
      <c r="E699" s="249">
        <v>-2.3504603511158199E-6</v>
      </c>
      <c r="F699" s="249">
        <f>VLOOKUP(A699,[3]pfba_fluxes_formate_NO2!$A$2:$B$679,2,FALSE)</f>
        <v>-3.8308230158914801E-6</v>
      </c>
      <c r="G699" s="249">
        <v>-1.2749517563791099E-6</v>
      </c>
      <c r="H699" t="s">
        <v>4999</v>
      </c>
      <c r="I699" t="s">
        <v>4998</v>
      </c>
    </row>
    <row r="700" spans="1:9" x14ac:dyDescent="0.2">
      <c r="A700" t="s">
        <v>2195</v>
      </c>
      <c r="B700" s="249">
        <v>1.1520750149452301E-6</v>
      </c>
      <c r="C700" s="249">
        <v>1.18892276071462E-6</v>
      </c>
      <c r="D700" s="249">
        <v>2.1913297477578498E-6</v>
      </c>
      <c r="E700" s="249">
        <v>2.3504603511158199E-6</v>
      </c>
      <c r="F700" s="249">
        <f>VLOOKUP(A700,[3]pfba_fluxes_formate_NO2!$A$2:$B$679,2,FALSE)</f>
        <v>3.8308230158914801E-6</v>
      </c>
      <c r="G700" s="249">
        <v>1.2749517563791099E-6</v>
      </c>
      <c r="H700" t="s">
        <v>4997</v>
      </c>
      <c r="I700" t="s">
        <v>4996</v>
      </c>
    </row>
    <row r="701" spans="1:9" x14ac:dyDescent="0.2">
      <c r="A701" t="s">
        <v>2967</v>
      </c>
      <c r="B701" s="249">
        <v>1.5493791205382301E-5</v>
      </c>
      <c r="C701" s="249">
        <v>1.59893416443154E-5</v>
      </c>
      <c r="D701" s="249">
        <v>2.9470308038506799E-5</v>
      </c>
      <c r="E701" s="249">
        <v>3.1610391202216397E-5</v>
      </c>
      <c r="F701" s="249">
        <f>VLOOKUP(A701,[3]pfba_fluxes_formate_NO2!$A$2:$B$679,2,FALSE)</f>
        <v>5.15191903157602E-5</v>
      </c>
      <c r="G701" s="249">
        <v>1.7146310833945502E-5</v>
      </c>
      <c r="H701" t="s">
        <v>4995</v>
      </c>
      <c r="I701" t="s">
        <v>4994</v>
      </c>
    </row>
    <row r="702" spans="1:9" x14ac:dyDescent="0.2">
      <c r="A702" t="s">
        <v>2922</v>
      </c>
      <c r="B702" s="249">
        <v>1.1520750149452301E-6</v>
      </c>
      <c r="C702" s="249">
        <v>1.18892276071462E-6</v>
      </c>
      <c r="D702" s="249">
        <v>2.1913297477578498E-6</v>
      </c>
      <c r="E702" s="249">
        <v>2.3504603511158199E-6</v>
      </c>
      <c r="F702" s="249">
        <f>VLOOKUP(A702,[3]pfba_fluxes_formate_NO2!$A$2:$B$679,2,FALSE)</f>
        <v>3.8308230158914801E-6</v>
      </c>
      <c r="G702" s="249">
        <v>1.2749517563791099E-6</v>
      </c>
      <c r="H702" t="s">
        <v>4993</v>
      </c>
      <c r="I702" t="s">
        <v>4992</v>
      </c>
    </row>
    <row r="703" spans="1:9" x14ac:dyDescent="0.2">
      <c r="A703" t="s">
        <v>3881</v>
      </c>
      <c r="B703" s="249">
        <v>1.1520750149452301E-6</v>
      </c>
      <c r="C703" s="249">
        <v>1.18892276071462E-6</v>
      </c>
      <c r="D703" s="249">
        <v>2.1913297477578498E-6</v>
      </c>
      <c r="E703" s="249">
        <v>2.3504603511158199E-6</v>
      </c>
      <c r="F703" s="249">
        <f>VLOOKUP(A703,[3]pfba_fluxes_formate_NO2!$A$2:$B$679,2,FALSE)</f>
        <v>3.8308230158914801E-6</v>
      </c>
      <c r="G703" s="249">
        <v>1.2749517563791099E-6</v>
      </c>
      <c r="H703" t="s">
        <v>4991</v>
      </c>
      <c r="I703" t="s">
        <v>4990</v>
      </c>
    </row>
    <row r="704" spans="1:9" x14ac:dyDescent="0.2">
      <c r="A704" s="260" t="s">
        <v>4989</v>
      </c>
      <c r="B704" s="249"/>
      <c r="C704" s="249"/>
      <c r="D704" s="249"/>
      <c r="E704" s="249"/>
      <c r="F704" s="249"/>
      <c r="G704" s="249"/>
      <c r="H704" s="250"/>
      <c r="I704" s="250"/>
    </row>
    <row r="705" spans="1:9" s="253" customFormat="1" x14ac:dyDescent="0.2">
      <c r="A705" s="254" t="s">
        <v>4988</v>
      </c>
      <c r="B705" s="249"/>
      <c r="C705" s="249"/>
      <c r="D705" s="249"/>
      <c r="E705" s="249"/>
      <c r="F705" s="249"/>
      <c r="G705" s="249"/>
      <c r="H705" s="254"/>
      <c r="I705" s="254"/>
    </row>
    <row r="706" spans="1:9" x14ac:dyDescent="0.2">
      <c r="A706" t="s">
        <v>3363</v>
      </c>
      <c r="B706" s="249">
        <v>5.3187968197252498E-5</v>
      </c>
      <c r="C706" s="249">
        <v>5.4889121945661803E-5</v>
      </c>
      <c r="D706" s="249">
        <v>1.01167350581748E-4</v>
      </c>
      <c r="E706" s="249">
        <v>1.08513949857678E-4</v>
      </c>
      <c r="F706" s="249">
        <f>VLOOKUP(A706,[3]pfba_fluxes_formate_NO2!$A$2:$B$679,2,FALSE)</f>
        <v>1.7685800845895799E-4</v>
      </c>
      <c r="G706" s="249">
        <v>5.8860831622623801E-5</v>
      </c>
      <c r="H706" t="s">
        <v>4987</v>
      </c>
      <c r="I706" t="s">
        <v>4986</v>
      </c>
    </row>
    <row r="707" spans="1:9" x14ac:dyDescent="0.2">
      <c r="A707" t="s">
        <v>3312</v>
      </c>
      <c r="B707" s="249">
        <v>5.3187968197252498E-5</v>
      </c>
      <c r="C707" s="249">
        <v>5.4889121945661803E-5</v>
      </c>
      <c r="D707" s="249">
        <v>1.01167350581748E-4</v>
      </c>
      <c r="E707" s="249">
        <v>1.08513949857678E-4</v>
      </c>
      <c r="F707" s="249">
        <f>VLOOKUP(A707,[3]pfba_fluxes_formate_NO2!$A$2:$B$679,2,FALSE)</f>
        <v>1.7685800845895799E-4</v>
      </c>
      <c r="G707" s="249">
        <v>5.8860831622623801E-5</v>
      </c>
      <c r="H707" t="s">
        <v>4985</v>
      </c>
      <c r="I707" t="s">
        <v>4984</v>
      </c>
    </row>
    <row r="708" spans="1:9" x14ac:dyDescent="0.2">
      <c r="A708" t="s">
        <v>3309</v>
      </c>
      <c r="B708" s="249">
        <v>5.3187968197252498E-5</v>
      </c>
      <c r="C708" s="249">
        <v>5.4889121945661803E-5</v>
      </c>
      <c r="D708" s="249">
        <v>1.01167350581748E-4</v>
      </c>
      <c r="E708" s="249">
        <v>1.08513949857678E-4</v>
      </c>
      <c r="F708" s="249">
        <f>VLOOKUP(A708,[3]pfba_fluxes_formate_NO2!$A$2:$B$679,2,FALSE)</f>
        <v>1.7685800845895799E-4</v>
      </c>
      <c r="G708" s="249">
        <v>5.8860831622623801E-5</v>
      </c>
      <c r="H708" t="s">
        <v>4983</v>
      </c>
      <c r="I708" t="s">
        <v>4982</v>
      </c>
    </row>
    <row r="709" spans="1:9" x14ac:dyDescent="0.2">
      <c r="A709" t="s">
        <v>3306</v>
      </c>
      <c r="B709" s="249">
        <v>-5.3187968197252498E-5</v>
      </c>
      <c r="C709" s="249">
        <v>-5.4889121945661803E-5</v>
      </c>
      <c r="D709" s="249">
        <v>-1.01167350581748E-4</v>
      </c>
      <c r="E709" s="249">
        <v>-1.08513949857678E-4</v>
      </c>
      <c r="F709" s="249">
        <f>VLOOKUP(A709,[3]pfba_fluxes_formate_NO2!$A$2:$B$679,2,FALSE)</f>
        <v>-1.7685800845895799E-4</v>
      </c>
      <c r="G709" s="249">
        <v>-5.8860831622623801E-5</v>
      </c>
      <c r="H709" t="s">
        <v>4981</v>
      </c>
      <c r="I709" t="s">
        <v>4980</v>
      </c>
    </row>
    <row r="710" spans="1:9" s="253" customFormat="1" x14ac:dyDescent="0.2">
      <c r="A710" s="254" t="s">
        <v>4979</v>
      </c>
      <c r="B710" s="249"/>
      <c r="C710" s="249"/>
      <c r="D710" s="249"/>
      <c r="E710" s="249"/>
      <c r="F710" s="249"/>
      <c r="G710" s="249"/>
      <c r="H710" s="254"/>
      <c r="I710" s="254"/>
    </row>
    <row r="711" spans="1:9" x14ac:dyDescent="0.2">
      <c r="A711" t="s">
        <v>3666</v>
      </c>
      <c r="B711" s="249">
        <v>-8.7171484357786606E-3</v>
      </c>
      <c r="C711" s="249">
        <v>-8.9959560353088802E-3</v>
      </c>
      <c r="D711" s="249">
        <v>-1.6580644866993E-2</v>
      </c>
      <c r="E711" s="249">
        <v>-1.7784702825156699E-2</v>
      </c>
      <c r="F711" s="249">
        <f>VLOOKUP(A711,[3]pfba_fluxes_formate_NO2!$A$2:$B$679,2,FALSE)</f>
        <v>-2.89858320226749E-2</v>
      </c>
      <c r="G711" s="249">
        <v>-9.6468924025244294E-3</v>
      </c>
      <c r="H711" t="s">
        <v>4823</v>
      </c>
      <c r="I711" t="s">
        <v>4822</v>
      </c>
    </row>
    <row r="712" spans="1:9" x14ac:dyDescent="0.2">
      <c r="A712" t="s">
        <v>3675</v>
      </c>
      <c r="B712" s="249">
        <v>0</v>
      </c>
      <c r="C712" s="249">
        <v>0</v>
      </c>
      <c r="D712" s="249">
        <v>0</v>
      </c>
      <c r="E712" s="249">
        <v>0</v>
      </c>
      <c r="F712" s="249">
        <f>VLOOKUP(A712,[3]pfba_fluxes_formate_NO2!$A$2:$B$679,2,FALSE)</f>
        <v>0</v>
      </c>
      <c r="G712" s="249">
        <v>0</v>
      </c>
      <c r="H712" t="s">
        <v>4978</v>
      </c>
      <c r="I712" t="s">
        <v>4977</v>
      </c>
    </row>
    <row r="713" spans="1:9" x14ac:dyDescent="0.2">
      <c r="A713" t="s">
        <v>2429</v>
      </c>
      <c r="B713" s="249">
        <v>0</v>
      </c>
      <c r="C713" s="249">
        <v>0</v>
      </c>
      <c r="D713" s="249">
        <v>0</v>
      </c>
      <c r="E713" s="249">
        <v>0</v>
      </c>
      <c r="F713" s="249">
        <f>VLOOKUP(A713,[3]pfba_fluxes_formate_NO2!$A$2:$B$679,2,FALSE)</f>
        <v>0</v>
      </c>
      <c r="G713" s="249">
        <v>0</v>
      </c>
      <c r="H713" t="s">
        <v>4976</v>
      </c>
      <c r="I713" t="s">
        <v>4975</v>
      </c>
    </row>
    <row r="714" spans="1:9" x14ac:dyDescent="0.2">
      <c r="A714" s="254" t="s">
        <v>4974</v>
      </c>
      <c r="B714" s="249"/>
      <c r="C714" s="249"/>
      <c r="D714" s="249"/>
      <c r="E714" s="249"/>
      <c r="F714" s="249"/>
      <c r="G714" s="249"/>
      <c r="H714" s="258"/>
      <c r="I714" s="258"/>
    </row>
    <row r="715" spans="1:9" x14ac:dyDescent="0.2">
      <c r="A715" t="s">
        <v>3495</v>
      </c>
      <c r="B715" s="249">
        <v>-1.5956390459175701E-4</v>
      </c>
      <c r="C715" s="249">
        <v>-1.6466736583698499E-4</v>
      </c>
      <c r="D715" s="249">
        <v>-3.0350205174524598E-4</v>
      </c>
      <c r="E715" s="249">
        <v>-3.2554184957303399E-4</v>
      </c>
      <c r="F715" s="249">
        <f>VLOOKUP(A715,[3]pfba_fluxes_formate_NO2!$A$2:$B$679,2,FALSE)</f>
        <v>-5.3057402537687597E-4</v>
      </c>
      <c r="G715" s="249">
        <v>-1.7658249486787099E-4</v>
      </c>
      <c r="H715" t="s">
        <v>4912</v>
      </c>
      <c r="I715" t="s">
        <v>4911</v>
      </c>
    </row>
    <row r="716" spans="1:9" x14ac:dyDescent="0.2">
      <c r="A716" t="s">
        <v>3240</v>
      </c>
      <c r="B716" s="249">
        <v>-1.5956390459175701E-4</v>
      </c>
      <c r="C716" s="249">
        <v>-1.6466736583698499E-4</v>
      </c>
      <c r="D716" s="249">
        <v>-3.0350205174524598E-4</v>
      </c>
      <c r="E716" s="249">
        <v>-3.2554184957303399E-4</v>
      </c>
      <c r="F716" s="249">
        <f>VLOOKUP(A716,[3]pfba_fluxes_formate_NO2!$A$2:$B$679,2,FALSE)</f>
        <v>-5.3057402537687597E-4</v>
      </c>
      <c r="G716" s="249">
        <v>-1.7658249486787099E-4</v>
      </c>
      <c r="H716" t="s">
        <v>4910</v>
      </c>
      <c r="I716" t="s">
        <v>4909</v>
      </c>
    </row>
    <row r="717" spans="1:9" x14ac:dyDescent="0.2">
      <c r="A717" t="s">
        <v>3222</v>
      </c>
      <c r="B717" s="249">
        <v>1.5956390459175701E-4</v>
      </c>
      <c r="C717" s="249">
        <v>1.6466736583698499E-4</v>
      </c>
      <c r="D717" s="249">
        <v>3.0350205174524598E-4</v>
      </c>
      <c r="E717" s="249">
        <v>3.2554184957303399E-4</v>
      </c>
      <c r="F717" s="249">
        <f>VLOOKUP(A717,[3]pfba_fluxes_formate_NO2!$A$2:$B$679,2,FALSE)</f>
        <v>5.3057402537687597E-4</v>
      </c>
      <c r="G717" s="249">
        <v>1.7658249486787099E-4</v>
      </c>
      <c r="H717" t="s">
        <v>4973</v>
      </c>
      <c r="I717" t="s">
        <v>4972</v>
      </c>
    </row>
    <row r="718" spans="1:9" x14ac:dyDescent="0.2">
      <c r="A718" t="s">
        <v>3219</v>
      </c>
      <c r="B718" s="249">
        <v>1.5956390459175701E-4</v>
      </c>
      <c r="C718" s="249">
        <v>1.6466736583698499E-4</v>
      </c>
      <c r="D718" s="249">
        <v>3.0350205174524598E-4</v>
      </c>
      <c r="E718" s="249">
        <v>3.2554184957303399E-4</v>
      </c>
      <c r="F718" s="249">
        <f>VLOOKUP(A718,[3]pfba_fluxes_formate_NO2!$A$2:$B$679,2,FALSE)</f>
        <v>5.3057402537687597E-4</v>
      </c>
      <c r="G718" s="249">
        <v>1.7658249486787099E-4</v>
      </c>
      <c r="H718" t="s">
        <v>4908</v>
      </c>
      <c r="I718" t="s">
        <v>4907</v>
      </c>
    </row>
    <row r="719" spans="1:9" s="253" customFormat="1" x14ac:dyDescent="0.2">
      <c r="A719" s="254" t="s">
        <v>4971</v>
      </c>
      <c r="B719" s="249"/>
      <c r="C719" s="249"/>
      <c r="D719" s="249"/>
      <c r="E719" s="249"/>
      <c r="F719" s="249"/>
      <c r="G719" s="249"/>
      <c r="H719" s="254"/>
      <c r="I719" s="254"/>
    </row>
    <row r="720" spans="1:9" x14ac:dyDescent="0.2">
      <c r="A720" t="s">
        <v>3666</v>
      </c>
      <c r="B720" s="249">
        <v>-8.7171484357786606E-3</v>
      </c>
      <c r="C720" s="249">
        <v>-8.9959560353088802E-3</v>
      </c>
      <c r="D720" s="249">
        <v>-1.6580644866993E-2</v>
      </c>
      <c r="E720" s="249">
        <v>-1.7784702825156699E-2</v>
      </c>
      <c r="F720" s="249">
        <f>VLOOKUP(A720,[3]pfba_fluxes_formate_NO2!$A$2:$B$679,2,FALSE)</f>
        <v>-2.89858320226749E-2</v>
      </c>
      <c r="G720" s="249">
        <v>-9.6468924025244294E-3</v>
      </c>
      <c r="H720" t="s">
        <v>4823</v>
      </c>
      <c r="I720" t="s">
        <v>4822</v>
      </c>
    </row>
    <row r="721" spans="1:9" x14ac:dyDescent="0.2">
      <c r="A721" t="s">
        <v>3875</v>
      </c>
      <c r="B721" s="249">
        <v>2.1275187278900999E-4</v>
      </c>
      <c r="C721" s="249">
        <v>2.1955648778264699E-4</v>
      </c>
      <c r="D721" s="249">
        <v>4.0466940232699499E-4</v>
      </c>
      <c r="E721" s="249">
        <v>4.3405579943071301E-4</v>
      </c>
      <c r="F721" s="249">
        <f>VLOOKUP(A721,[3]pfba_fluxes_formate_NO2!$A$2:$B$679,2,FALSE)</f>
        <v>7.0743203383583401E-4</v>
      </c>
      <c r="G721" s="249">
        <v>2.3544332649049499E-4</v>
      </c>
      <c r="H721" t="s">
        <v>4970</v>
      </c>
      <c r="I721" t="s">
        <v>4969</v>
      </c>
    </row>
    <row r="722" spans="1:9" s="253" customFormat="1" x14ac:dyDescent="0.2">
      <c r="A722" s="254" t="s">
        <v>4968</v>
      </c>
      <c r="B722" s="249"/>
      <c r="C722" s="249"/>
      <c r="D722" s="249"/>
      <c r="E722" s="249"/>
      <c r="F722" s="249"/>
      <c r="G722" s="249"/>
      <c r="H722" s="254"/>
      <c r="I722" s="254"/>
    </row>
    <row r="723" spans="1:9" x14ac:dyDescent="0.2">
      <c r="A723" t="s">
        <v>3872</v>
      </c>
      <c r="B723" s="249">
        <v>0</v>
      </c>
      <c r="C723" s="249">
        <v>0</v>
      </c>
      <c r="D723" s="249">
        <v>0</v>
      </c>
      <c r="E723" s="249">
        <v>0</v>
      </c>
      <c r="F723" s="249">
        <f>VLOOKUP(A723,[3]pfba_fluxes_formate_NO2!$A$2:$B$679,2,FALSE)</f>
        <v>0</v>
      </c>
      <c r="G723" s="249">
        <v>0</v>
      </c>
      <c r="H723" t="s">
        <v>4825</v>
      </c>
      <c r="I723" t="s">
        <v>4824</v>
      </c>
    </row>
    <row r="724" spans="1:9" s="253" customFormat="1" x14ac:dyDescent="0.2">
      <c r="A724" s="254" t="s">
        <v>4967</v>
      </c>
      <c r="B724" s="249"/>
      <c r="C724" s="249"/>
      <c r="D724" s="249"/>
      <c r="E724" s="249"/>
      <c r="F724" s="249"/>
      <c r="G724" s="249"/>
      <c r="H724" s="254"/>
      <c r="I724" s="254"/>
    </row>
    <row r="725" spans="1:9" x14ac:dyDescent="0.2">
      <c r="A725" t="s">
        <v>3878</v>
      </c>
      <c r="B725" s="249">
        <v>0</v>
      </c>
      <c r="C725" s="249">
        <v>0</v>
      </c>
      <c r="D725" s="249">
        <v>0</v>
      </c>
      <c r="E725" s="249">
        <v>0</v>
      </c>
      <c r="F725" s="249">
        <f>VLOOKUP(A725,[3]pfba_fluxes_formate_NO2!$A$2:$B$679,2,FALSE)</f>
        <v>0</v>
      </c>
      <c r="G725" s="249">
        <v>0</v>
      </c>
      <c r="H725" t="s">
        <v>4966</v>
      </c>
      <c r="I725" t="s">
        <v>4965</v>
      </c>
    </row>
    <row r="726" spans="1:9" s="253" customFormat="1" x14ac:dyDescent="0.2">
      <c r="A726" s="254" t="s">
        <v>4964</v>
      </c>
      <c r="B726" s="249"/>
      <c r="C726" s="249"/>
      <c r="D726" s="249"/>
      <c r="E726" s="249"/>
      <c r="F726" s="249"/>
      <c r="G726" s="249"/>
      <c r="H726" s="254"/>
      <c r="I726" s="254"/>
    </row>
    <row r="727" spans="1:9" x14ac:dyDescent="0.2">
      <c r="A727" t="s">
        <v>3869</v>
      </c>
      <c r="B727" s="249">
        <v>0</v>
      </c>
      <c r="C727" s="249">
        <v>0</v>
      </c>
      <c r="D727" s="249">
        <v>0</v>
      </c>
      <c r="E727" s="249">
        <v>0</v>
      </c>
      <c r="F727" s="249">
        <f>VLOOKUP(A727,[3]pfba_fluxes_formate_NO2!$A$2:$B$679,2,FALSE)</f>
        <v>0</v>
      </c>
      <c r="G727" s="249">
        <v>0</v>
      </c>
      <c r="H727" t="s">
        <v>4873</v>
      </c>
      <c r="I727" t="s">
        <v>4872</v>
      </c>
    </row>
    <row r="728" spans="1:9" x14ac:dyDescent="0.2">
      <c r="A728" t="s">
        <v>3666</v>
      </c>
      <c r="B728" s="249">
        <v>-8.7171484357786606E-3</v>
      </c>
      <c r="C728" s="249">
        <v>-8.9959560353088802E-3</v>
      </c>
      <c r="D728" s="249">
        <v>-1.6580644866993E-2</v>
      </c>
      <c r="E728" s="249">
        <v>-1.7784702825156699E-2</v>
      </c>
      <c r="F728" s="249">
        <f>VLOOKUP(A728,[3]pfba_fluxes_formate_NO2!$A$2:$B$679,2,FALSE)</f>
        <v>-2.89858320226749E-2</v>
      </c>
      <c r="G728" s="249">
        <v>-9.6468924025244294E-3</v>
      </c>
      <c r="H728" t="s">
        <v>4823</v>
      </c>
      <c r="I728" t="s">
        <v>4822</v>
      </c>
    </row>
    <row r="729" spans="1:9" x14ac:dyDescent="0.2">
      <c r="A729" t="s">
        <v>3672</v>
      </c>
      <c r="B729" s="249">
        <v>0</v>
      </c>
      <c r="C729" s="249">
        <v>0</v>
      </c>
      <c r="D729" s="249">
        <v>0</v>
      </c>
      <c r="E729" s="249">
        <v>0</v>
      </c>
      <c r="F729" s="249">
        <f>VLOOKUP(A729,[3]pfba_fluxes_formate_NO2!$A$2:$B$679,2,FALSE)</f>
        <v>0</v>
      </c>
      <c r="G729" s="249">
        <v>0</v>
      </c>
      <c r="H729" t="s">
        <v>4963</v>
      </c>
      <c r="I729" t="s">
        <v>4962</v>
      </c>
    </row>
    <row r="730" spans="1:9" s="253" customFormat="1" x14ac:dyDescent="0.2">
      <c r="A730" s="254" t="s">
        <v>4961</v>
      </c>
      <c r="B730" s="249"/>
      <c r="C730" s="249"/>
      <c r="D730" s="249"/>
      <c r="E730" s="249"/>
      <c r="F730" s="249"/>
      <c r="G730" s="249"/>
      <c r="H730" s="254"/>
      <c r="I730" s="254"/>
    </row>
    <row r="731" spans="1:9" x14ac:dyDescent="0.2">
      <c r="A731" t="s">
        <v>2958</v>
      </c>
      <c r="B731" s="249">
        <v>2.1275187278900999E-4</v>
      </c>
      <c r="C731" s="249">
        <v>2.1955648778264699E-4</v>
      </c>
      <c r="D731" s="249">
        <v>4.0466940232699499E-4</v>
      </c>
      <c r="E731" s="249">
        <v>4.3405579943071301E-4</v>
      </c>
      <c r="F731" s="249">
        <f>VLOOKUP(A731,[3]pfba_fluxes_formate_NO2!$A$2:$B$679,2,FALSE)</f>
        <v>7.0743203383583401E-4</v>
      </c>
      <c r="G731" s="249">
        <v>2.3544332649049499E-4</v>
      </c>
      <c r="H731" t="s">
        <v>4960</v>
      </c>
      <c r="I731" t="s">
        <v>4959</v>
      </c>
    </row>
    <row r="732" spans="1:9" x14ac:dyDescent="0.2">
      <c r="A732" t="s">
        <v>2955</v>
      </c>
      <c r="B732" s="249">
        <v>2.1275187278900999E-4</v>
      </c>
      <c r="C732" s="249">
        <v>2.1955648778264699E-4</v>
      </c>
      <c r="D732" s="249">
        <v>4.0466940232699499E-4</v>
      </c>
      <c r="E732" s="249">
        <v>4.3405579943071301E-4</v>
      </c>
      <c r="F732" s="249">
        <f>VLOOKUP(A732,[3]pfba_fluxes_formate_NO2!$A$2:$B$679,2,FALSE)</f>
        <v>7.0743203383583401E-4</v>
      </c>
      <c r="G732" s="249">
        <v>2.3544332649049499E-4</v>
      </c>
      <c r="H732" t="s">
        <v>4958</v>
      </c>
      <c r="I732" t="s">
        <v>4957</v>
      </c>
    </row>
    <row r="733" spans="1:9" x14ac:dyDescent="0.2">
      <c r="A733" t="s">
        <v>2952</v>
      </c>
      <c r="B733" s="249">
        <v>2.1275187278900999E-4</v>
      </c>
      <c r="C733" s="249">
        <v>2.1955648778264699E-4</v>
      </c>
      <c r="D733" s="249">
        <v>4.0466940232699499E-4</v>
      </c>
      <c r="E733" s="249">
        <v>4.3405579943071301E-4</v>
      </c>
      <c r="F733" s="249">
        <f>VLOOKUP(A733,[3]pfba_fluxes_formate_NO2!$A$2:$B$679,2,FALSE)</f>
        <v>7.0743203383583401E-4</v>
      </c>
      <c r="G733" s="249">
        <v>2.3544332649049499E-4</v>
      </c>
      <c r="H733" t="s">
        <v>4956</v>
      </c>
      <c r="I733" t="s">
        <v>4955</v>
      </c>
    </row>
    <row r="734" spans="1:9" x14ac:dyDescent="0.2">
      <c r="A734" t="s">
        <v>2961</v>
      </c>
      <c r="B734" s="249">
        <v>2.1275187278900999E-4</v>
      </c>
      <c r="C734" s="249">
        <v>2.1955648778264699E-4</v>
      </c>
      <c r="D734" s="249">
        <v>4.0466940232699499E-4</v>
      </c>
      <c r="E734" s="249">
        <v>4.3405579943071301E-4</v>
      </c>
      <c r="F734" s="249">
        <f>VLOOKUP(A734,[3]pfba_fluxes_formate_NO2!$A$2:$B$679,2,FALSE)</f>
        <v>7.0743203383583401E-4</v>
      </c>
      <c r="G734" s="249">
        <v>2.3544332649049499E-4</v>
      </c>
      <c r="H734" t="s">
        <v>4954</v>
      </c>
      <c r="I734" t="s">
        <v>4953</v>
      </c>
    </row>
    <row r="735" spans="1:9" x14ac:dyDescent="0.2">
      <c r="A735" t="s">
        <v>3024</v>
      </c>
      <c r="B735" s="249">
        <v>2.1275187278900999E-4</v>
      </c>
      <c r="C735" s="249">
        <v>2.1955648778264699E-4</v>
      </c>
      <c r="D735" s="249">
        <v>4.0466940232699499E-4</v>
      </c>
      <c r="E735" s="249">
        <v>4.3405579943071301E-4</v>
      </c>
      <c r="F735" s="249">
        <f>VLOOKUP(A735,[3]pfba_fluxes_formate_NO2!$A$2:$B$679,2,FALSE)</f>
        <v>7.0743203383583401E-4</v>
      </c>
      <c r="G735" s="249">
        <v>2.3544332649049499E-4</v>
      </c>
      <c r="H735" t="s">
        <v>4952</v>
      </c>
      <c r="I735" t="s">
        <v>4951</v>
      </c>
    </row>
    <row r="736" spans="1:9" x14ac:dyDescent="0.2">
      <c r="A736" s="260" t="s">
        <v>4950</v>
      </c>
      <c r="B736" s="249"/>
      <c r="C736" s="249"/>
      <c r="D736" s="249"/>
      <c r="E736" s="249"/>
      <c r="F736" s="249"/>
      <c r="G736" s="249"/>
      <c r="H736" s="250"/>
      <c r="I736" s="250"/>
    </row>
    <row r="737" spans="1:9" s="253" customFormat="1" x14ac:dyDescent="0.2">
      <c r="A737" s="254" t="s">
        <v>4949</v>
      </c>
      <c r="B737" s="249"/>
      <c r="C737" s="249"/>
      <c r="D737" s="249"/>
      <c r="E737" s="249"/>
      <c r="F737" s="249"/>
      <c r="G737" s="249"/>
      <c r="H737" s="254"/>
      <c r="I737" s="254"/>
    </row>
    <row r="738" spans="1:9" x14ac:dyDescent="0.2">
      <c r="A738" t="s">
        <v>3749</v>
      </c>
      <c r="B738" s="249">
        <v>8.4951355201266302E-5</v>
      </c>
      <c r="C738" s="249">
        <v>8.7668423012488903E-5</v>
      </c>
      <c r="D738" s="249">
        <v>1.6158360293381399E-4</v>
      </c>
      <c r="E738" s="249">
        <v>1.73317526709512E-4</v>
      </c>
      <c r="F738" s="249">
        <f>VLOOKUP(A738,[3]pfba_fluxes_formate_NO2!$A$2:$B$679,2,FALSE)</f>
        <v>2.8247605625893499E-4</v>
      </c>
      <c r="G738" s="249">
        <v>9.4012002791145198E-5</v>
      </c>
      <c r="H738" t="s">
        <v>4948</v>
      </c>
      <c r="I738" t="s">
        <v>4947</v>
      </c>
    </row>
    <row r="739" spans="1:9" x14ac:dyDescent="0.2">
      <c r="A739" t="s">
        <v>3261</v>
      </c>
      <c r="B739" s="249">
        <v>-8.4951355201266302E-5</v>
      </c>
      <c r="C739" s="249">
        <v>-8.7668423012488903E-5</v>
      </c>
      <c r="D739" s="249">
        <v>-1.6158360293381399E-4</v>
      </c>
      <c r="E739" s="249">
        <v>-1.73317526709512E-4</v>
      </c>
      <c r="F739" s="249">
        <f>VLOOKUP(A739,[3]pfba_fluxes_formate_NO2!$A$2:$B$679,2,FALSE)</f>
        <v>-2.8247605625893499E-4</v>
      </c>
      <c r="G739" s="249">
        <v>-9.4012002791145198E-5</v>
      </c>
      <c r="H739" t="s">
        <v>4946</v>
      </c>
      <c r="I739" t="s">
        <v>4945</v>
      </c>
    </row>
    <row r="740" spans="1:9" x14ac:dyDescent="0.2">
      <c r="A740" t="s">
        <v>3258</v>
      </c>
      <c r="B740" s="249">
        <v>8.4951355201266302E-5</v>
      </c>
      <c r="C740" s="249">
        <v>8.7668423012488903E-5</v>
      </c>
      <c r="D740" s="249">
        <v>1.6158360293381399E-4</v>
      </c>
      <c r="E740" s="249">
        <v>1.73317526709512E-4</v>
      </c>
      <c r="F740" s="249">
        <f>VLOOKUP(A740,[3]pfba_fluxes_formate_NO2!$A$2:$B$679,2,FALSE)</f>
        <v>2.8247605625893499E-4</v>
      </c>
      <c r="G740" s="249">
        <v>9.4012002791145198E-5</v>
      </c>
      <c r="H740" t="s">
        <v>4944</v>
      </c>
      <c r="I740" t="s">
        <v>4943</v>
      </c>
    </row>
    <row r="741" spans="1:9" x14ac:dyDescent="0.2">
      <c r="A741" t="s">
        <v>3890</v>
      </c>
      <c r="B741" s="249">
        <v>8.4951355201266302E-5</v>
      </c>
      <c r="C741" s="249">
        <v>8.7668423012488903E-5</v>
      </c>
      <c r="D741" s="249">
        <v>1.6158360293381399E-4</v>
      </c>
      <c r="E741" s="249">
        <v>1.73317526709512E-4</v>
      </c>
      <c r="F741" s="249">
        <f>VLOOKUP(A741,[3]pfba_fluxes_formate_NO2!$A$2:$B$679,2,FALSE)</f>
        <v>2.8247605625893499E-4</v>
      </c>
      <c r="G741" s="249">
        <v>9.4012002791145198E-5</v>
      </c>
      <c r="H741" t="s">
        <v>4942</v>
      </c>
      <c r="I741" t="s">
        <v>4941</v>
      </c>
    </row>
    <row r="742" spans="1:9" x14ac:dyDescent="0.2">
      <c r="A742" t="s">
        <v>3303</v>
      </c>
      <c r="B742" s="249">
        <v>8.4951355201266302E-5</v>
      </c>
      <c r="C742" s="249">
        <v>8.7668423012488903E-5</v>
      </c>
      <c r="D742" s="249">
        <v>1.6158360293381399E-4</v>
      </c>
      <c r="E742" s="249">
        <v>1.73317526709512E-4</v>
      </c>
      <c r="F742" s="249">
        <f>VLOOKUP(A742,[3]pfba_fluxes_formate_NO2!$A$2:$B$679,2,FALSE)</f>
        <v>2.8247605625893499E-4</v>
      </c>
      <c r="G742" s="249">
        <v>9.4012002791145198E-5</v>
      </c>
      <c r="H742" t="s">
        <v>4940</v>
      </c>
      <c r="I742" t="s">
        <v>4939</v>
      </c>
    </row>
    <row r="743" spans="1:9" x14ac:dyDescent="0.2">
      <c r="A743" t="s">
        <v>3300</v>
      </c>
      <c r="B743" s="249">
        <v>8.4951355201266302E-5</v>
      </c>
      <c r="C743" s="249">
        <v>8.7668423012488903E-5</v>
      </c>
      <c r="D743" s="249">
        <v>1.6158360293381399E-4</v>
      </c>
      <c r="E743" s="249">
        <v>1.73317526709512E-4</v>
      </c>
      <c r="F743" s="249">
        <f>VLOOKUP(A743,[3]pfba_fluxes_formate_NO2!$A$2:$B$679,2,FALSE)</f>
        <v>2.8247605625893499E-4</v>
      </c>
      <c r="G743" s="249">
        <v>9.4012002791145198E-5</v>
      </c>
      <c r="H743" t="s">
        <v>4938</v>
      </c>
      <c r="I743" t="s">
        <v>4937</v>
      </c>
    </row>
    <row r="744" spans="1:9" x14ac:dyDescent="0.2">
      <c r="A744" t="s">
        <v>3588</v>
      </c>
      <c r="B744" s="249">
        <v>8.4951355201266302E-5</v>
      </c>
      <c r="C744" s="249">
        <v>8.7668423012488903E-5</v>
      </c>
      <c r="D744" s="249">
        <v>1.6158360293381399E-4</v>
      </c>
      <c r="E744" s="249">
        <v>1.73317526709512E-4</v>
      </c>
      <c r="F744" s="249">
        <f>VLOOKUP(A744,[3]pfba_fluxes_formate_NO2!$A$2:$B$679,2,FALSE)</f>
        <v>2.8247605625893499E-4</v>
      </c>
      <c r="G744" s="249">
        <v>9.4012002791145198E-5</v>
      </c>
      <c r="H744" t="s">
        <v>4936</v>
      </c>
      <c r="I744" t="s">
        <v>4935</v>
      </c>
    </row>
    <row r="745" spans="1:9" x14ac:dyDescent="0.2">
      <c r="A745" t="s">
        <v>3087</v>
      </c>
      <c r="B745" s="249">
        <v>8.4951355201266302E-5</v>
      </c>
      <c r="C745" s="249">
        <v>8.7668423012488903E-5</v>
      </c>
      <c r="D745" s="249">
        <v>1.6158360293381399E-4</v>
      </c>
      <c r="E745" s="249">
        <v>1.73317526709512E-4</v>
      </c>
      <c r="F745" s="249">
        <f>VLOOKUP(A745,[3]pfba_fluxes_formate_NO2!$A$2:$B$679,2,FALSE)</f>
        <v>2.8247605625893499E-4</v>
      </c>
      <c r="G745" s="249">
        <v>9.4012002791145198E-5</v>
      </c>
      <c r="H745" t="s">
        <v>4934</v>
      </c>
      <c r="I745" t="s">
        <v>4933</v>
      </c>
    </row>
    <row r="746" spans="1:9" x14ac:dyDescent="0.2">
      <c r="A746" t="s">
        <v>2976</v>
      </c>
      <c r="B746" s="249">
        <v>8.4951355201266302E-5</v>
      </c>
      <c r="C746" s="249">
        <v>8.7668423012488903E-5</v>
      </c>
      <c r="D746" s="249">
        <v>1.6158360293381399E-4</v>
      </c>
      <c r="E746" s="249">
        <v>1.73317526709512E-4</v>
      </c>
      <c r="F746" s="249">
        <f>VLOOKUP(A746,[3]pfba_fluxes_formate_NO2!$A$2:$B$679,2,FALSE)</f>
        <v>2.8247605625893499E-4</v>
      </c>
      <c r="G746" s="249">
        <v>9.4012002791145198E-5</v>
      </c>
      <c r="H746" t="s">
        <v>4932</v>
      </c>
      <c r="I746" t="s">
        <v>4931</v>
      </c>
    </row>
    <row r="747" spans="1:9" x14ac:dyDescent="0.2">
      <c r="A747" t="s">
        <v>3048</v>
      </c>
      <c r="B747" s="249">
        <v>8.4951355201266302E-5</v>
      </c>
      <c r="C747" s="249">
        <v>8.7668423012488903E-5</v>
      </c>
      <c r="D747" s="249">
        <v>1.6158360293381399E-4</v>
      </c>
      <c r="E747" s="249">
        <v>1.73317526709512E-4</v>
      </c>
      <c r="F747" s="249">
        <f>VLOOKUP(A747,[3]pfba_fluxes_formate_NO2!$A$2:$B$679,2,FALSE)</f>
        <v>2.8247605625893499E-4</v>
      </c>
      <c r="G747" s="249">
        <v>9.4012002791145198E-5</v>
      </c>
      <c r="H747" t="s">
        <v>4930</v>
      </c>
      <c r="I747" t="s">
        <v>4929</v>
      </c>
    </row>
    <row r="748" spans="1:9" x14ac:dyDescent="0.2">
      <c r="A748" t="s">
        <v>2236</v>
      </c>
      <c r="B748" s="249">
        <v>8.4951355201266302E-5</v>
      </c>
      <c r="C748" s="249">
        <v>8.7668423012488903E-5</v>
      </c>
      <c r="D748" s="249">
        <v>1.6158360293381399E-4</v>
      </c>
      <c r="E748" s="249">
        <v>1.73317526709512E-4</v>
      </c>
      <c r="F748" s="249">
        <f>VLOOKUP(A748,[3]pfba_fluxes_formate_NO2!$A$2:$B$679,2,FALSE)</f>
        <v>2.8247605625893499E-4</v>
      </c>
      <c r="G748" s="249">
        <v>9.4012002791145198E-5</v>
      </c>
      <c r="H748" t="s">
        <v>4928</v>
      </c>
      <c r="I748" t="s">
        <v>4927</v>
      </c>
    </row>
    <row r="749" spans="1:9" s="253" customFormat="1" x14ac:dyDescent="0.2">
      <c r="A749" s="254" t="s">
        <v>4926</v>
      </c>
      <c r="B749" s="249"/>
      <c r="C749" s="249"/>
      <c r="D749" s="249"/>
      <c r="E749" s="249"/>
      <c r="F749" s="249"/>
      <c r="G749" s="249"/>
      <c r="H749" s="254"/>
      <c r="I749" s="254"/>
    </row>
    <row r="750" spans="1:9" x14ac:dyDescent="0.2">
      <c r="A750" t="s">
        <v>2607</v>
      </c>
      <c r="B750" s="249">
        <v>1.06375936394505E-4</v>
      </c>
      <c r="C750" s="249">
        <v>1.09778243891323E-4</v>
      </c>
      <c r="D750" s="249">
        <v>2.0233470116349701E-4</v>
      </c>
      <c r="E750" s="249">
        <v>2.1702789971535599E-4</v>
      </c>
      <c r="F750" s="249">
        <f>VLOOKUP(A750,[3]pfba_fluxes_formate_NO2!$A$2:$B$679,2,FALSE)</f>
        <v>3.53716016917917E-4</v>
      </c>
      <c r="G750" s="249">
        <v>1.1772166324524701E-4</v>
      </c>
      <c r="H750" t="s">
        <v>4925</v>
      </c>
      <c r="I750" t="s">
        <v>4924</v>
      </c>
    </row>
    <row r="751" spans="1:9" x14ac:dyDescent="0.2">
      <c r="A751" t="s">
        <v>3099</v>
      </c>
      <c r="B751" s="249">
        <v>1.06375936394505E-4</v>
      </c>
      <c r="C751" s="249">
        <v>1.09778243891323E-4</v>
      </c>
      <c r="D751" s="249">
        <v>2.0233470116349701E-4</v>
      </c>
      <c r="E751" s="249">
        <v>2.1702789971535599E-4</v>
      </c>
      <c r="F751" s="249">
        <f>VLOOKUP(A751,[3]pfba_fluxes_formate_NO2!$A$2:$B$679,2,FALSE)</f>
        <v>3.53716016917917E-4</v>
      </c>
      <c r="G751" s="249">
        <v>1.1772166324524701E-4</v>
      </c>
      <c r="H751" t="s">
        <v>4923</v>
      </c>
      <c r="I751" t="s">
        <v>4922</v>
      </c>
    </row>
    <row r="752" spans="1:9" x14ac:dyDescent="0.2">
      <c r="A752" t="s">
        <v>2610</v>
      </c>
      <c r="B752" s="249">
        <v>-1.06375936394505E-4</v>
      </c>
      <c r="C752" s="249">
        <v>-1.09778243891323E-4</v>
      </c>
      <c r="D752" s="249">
        <v>-2.0233470116349701E-4</v>
      </c>
      <c r="E752" s="249">
        <v>-2.1702789971535599E-4</v>
      </c>
      <c r="F752" s="249">
        <f>VLOOKUP(A752,[3]pfba_fluxes_formate_NO2!$A$2:$B$679,2,FALSE)</f>
        <v>-3.53716016917917E-4</v>
      </c>
      <c r="G752" s="249">
        <v>-1.1772166324524701E-4</v>
      </c>
      <c r="H752" t="s">
        <v>4921</v>
      </c>
      <c r="I752" t="s">
        <v>4920</v>
      </c>
    </row>
    <row r="753" spans="1:9" x14ac:dyDescent="0.2">
      <c r="A753" t="s">
        <v>3111</v>
      </c>
      <c r="B753" s="249">
        <v>5.3187968197252498E-5</v>
      </c>
      <c r="C753" s="249">
        <v>5.4889121945661803E-5</v>
      </c>
      <c r="D753" s="249">
        <v>1.01167350581748E-4</v>
      </c>
      <c r="E753" s="249">
        <v>1.08513949857678E-4</v>
      </c>
      <c r="F753" s="249">
        <f>VLOOKUP(A753,[3]pfba_fluxes_formate_NO2!$A$2:$B$679,2,FALSE)</f>
        <v>1.7685800845895799E-4</v>
      </c>
      <c r="G753" s="249">
        <v>5.8860831622623801E-5</v>
      </c>
      <c r="H753" t="s">
        <v>4919</v>
      </c>
      <c r="I753" t="s">
        <v>4918</v>
      </c>
    </row>
    <row r="754" spans="1:9" x14ac:dyDescent="0.2">
      <c r="A754" t="s">
        <v>3090</v>
      </c>
      <c r="B754" s="249">
        <v>5.3187968197252498E-5</v>
      </c>
      <c r="C754" s="249">
        <v>5.4889121945661803E-5</v>
      </c>
      <c r="D754" s="249">
        <v>1.01167350581748E-4</v>
      </c>
      <c r="E754" s="249">
        <v>1.08513949857678E-4</v>
      </c>
      <c r="F754" s="249">
        <f>VLOOKUP(A754,[3]pfba_fluxes_formate_NO2!$A$2:$B$679,2,FALSE)</f>
        <v>1.7685800845895799E-4</v>
      </c>
      <c r="G754" s="249">
        <v>5.8860831622623801E-5</v>
      </c>
      <c r="H754" t="s">
        <v>4917</v>
      </c>
      <c r="I754" t="s">
        <v>4916</v>
      </c>
    </row>
    <row r="755" spans="1:9" x14ac:dyDescent="0.2">
      <c r="A755" t="s">
        <v>3075</v>
      </c>
      <c r="B755" s="249">
        <v>5.3187968197252498E-5</v>
      </c>
      <c r="C755" s="249">
        <v>5.4889121945661803E-5</v>
      </c>
      <c r="D755" s="249">
        <v>1.01167350581748E-4</v>
      </c>
      <c r="E755" s="249">
        <v>1.08513949857678E-4</v>
      </c>
      <c r="F755" s="249">
        <f>VLOOKUP(A755,[3]pfba_fluxes_formate_NO2!$A$2:$B$679,2,FALSE)</f>
        <v>1.7685800845895799E-4</v>
      </c>
      <c r="G755" s="249">
        <v>5.8860831622623801E-5</v>
      </c>
      <c r="H755" t="s">
        <v>4915</v>
      </c>
      <c r="I755" t="s">
        <v>4914</v>
      </c>
    </row>
    <row r="756" spans="1:9" x14ac:dyDescent="0.2">
      <c r="A756" t="s">
        <v>3072</v>
      </c>
      <c r="B756" s="249">
        <v>5.3187968197252498E-5</v>
      </c>
      <c r="C756" s="249">
        <v>5.4889121945661803E-5</v>
      </c>
      <c r="D756" s="249">
        <v>1.01167350581748E-4</v>
      </c>
      <c r="E756" s="249">
        <v>1.08513949857678E-4</v>
      </c>
      <c r="F756" s="249">
        <f>VLOOKUP(A756,[3]pfba_fluxes_formate_NO2!$A$2:$B$679,2,FALSE)</f>
        <v>1.7685800845895799E-4</v>
      </c>
      <c r="G756" s="249">
        <v>5.8860831622623801E-5</v>
      </c>
      <c r="H756" t="s">
        <v>4906</v>
      </c>
      <c r="I756" t="s">
        <v>4913</v>
      </c>
    </row>
    <row r="757" spans="1:9" x14ac:dyDescent="0.2">
      <c r="A757" t="s">
        <v>3495</v>
      </c>
      <c r="B757" s="249">
        <v>-1.5956390459175701E-4</v>
      </c>
      <c r="C757" s="249">
        <v>-1.6466736583698499E-4</v>
      </c>
      <c r="D757" s="249">
        <v>-3.0350205174524598E-4</v>
      </c>
      <c r="E757" s="249">
        <v>-3.2554184957303399E-4</v>
      </c>
      <c r="F757" s="249">
        <f>VLOOKUP(A757,[3]pfba_fluxes_formate_NO2!$A$2:$B$679,2,FALSE)</f>
        <v>-5.3057402537687597E-4</v>
      </c>
      <c r="G757" s="249">
        <v>-1.7658249486787099E-4</v>
      </c>
      <c r="H757" t="s">
        <v>4912</v>
      </c>
      <c r="I757" t="s">
        <v>4911</v>
      </c>
    </row>
    <row r="758" spans="1:9" x14ac:dyDescent="0.2">
      <c r="A758" t="s">
        <v>3240</v>
      </c>
      <c r="B758" s="249">
        <v>-1.5956390459175701E-4</v>
      </c>
      <c r="C758" s="249">
        <v>-1.6466736583698499E-4</v>
      </c>
      <c r="D758" s="249">
        <v>-3.0350205174524598E-4</v>
      </c>
      <c r="E758" s="249">
        <v>-3.2554184957303399E-4</v>
      </c>
      <c r="F758" s="249">
        <f>VLOOKUP(A758,[3]pfba_fluxes_formate_NO2!$A$2:$B$679,2,FALSE)</f>
        <v>-5.3057402537687597E-4</v>
      </c>
      <c r="G758" s="249">
        <v>-1.7658249486787099E-4</v>
      </c>
      <c r="H758" t="s">
        <v>4910</v>
      </c>
      <c r="I758" t="s">
        <v>4909</v>
      </c>
    </row>
    <row r="759" spans="1:9" x14ac:dyDescent="0.2">
      <c r="A759" t="s">
        <v>3219</v>
      </c>
      <c r="B759" s="249">
        <v>1.5956390459175701E-4</v>
      </c>
      <c r="C759" s="249">
        <v>1.6466736583698499E-4</v>
      </c>
      <c r="D759" s="249">
        <v>3.0350205174524598E-4</v>
      </c>
      <c r="E759" s="249">
        <v>3.2554184957303399E-4</v>
      </c>
      <c r="F759" s="249">
        <f>VLOOKUP(A759,[3]pfba_fluxes_formate_NO2!$A$2:$B$679,2,FALSE)</f>
        <v>5.3057402537687597E-4</v>
      </c>
      <c r="G759" s="249">
        <v>1.7658249486787099E-4</v>
      </c>
      <c r="H759" t="s">
        <v>4908</v>
      </c>
      <c r="I759" t="s">
        <v>4907</v>
      </c>
    </row>
    <row r="760" spans="1:9" x14ac:dyDescent="0.2">
      <c r="A760" t="s">
        <v>3036</v>
      </c>
      <c r="B760" s="249">
        <v>5.3187968197252498E-5</v>
      </c>
      <c r="C760" s="249">
        <v>5.4889121945661803E-5</v>
      </c>
      <c r="D760" s="249">
        <v>1.01167350581748E-4</v>
      </c>
      <c r="E760" s="249">
        <v>1.08513949857678E-4</v>
      </c>
      <c r="F760" s="249">
        <f>VLOOKUP(A760,[3]pfba_fluxes_formate_NO2!$A$2:$B$679,2,FALSE)</f>
        <v>1.7685800845895799E-4</v>
      </c>
      <c r="G760" s="249">
        <v>5.8860831622623801E-5</v>
      </c>
      <c r="H760" t="s">
        <v>4906</v>
      </c>
      <c r="I760" t="s">
        <v>4905</v>
      </c>
    </row>
    <row r="761" spans="1:9" x14ac:dyDescent="0.2">
      <c r="A761" t="s">
        <v>2601</v>
      </c>
      <c r="B761" s="249">
        <v>-5.3187968197252498E-5</v>
      </c>
      <c r="C761" s="249">
        <v>-5.4889121945661803E-5</v>
      </c>
      <c r="D761" s="249">
        <v>-1.01167350581748E-4</v>
      </c>
      <c r="E761" s="249">
        <v>-1.08513949857678E-4</v>
      </c>
      <c r="F761" s="249">
        <f>VLOOKUP(A761,[3]pfba_fluxes_formate_NO2!$A$2:$B$679,2,FALSE)</f>
        <v>-1.7685800845895799E-4</v>
      </c>
      <c r="G761" s="249">
        <v>-5.8860831622623801E-5</v>
      </c>
      <c r="H761" t="s">
        <v>4904</v>
      </c>
      <c r="I761" t="s">
        <v>4903</v>
      </c>
    </row>
    <row r="762" spans="1:9" x14ac:dyDescent="0.2">
      <c r="A762" t="s">
        <v>2604</v>
      </c>
      <c r="B762" s="249">
        <v>-5.3187968197252498E-5</v>
      </c>
      <c r="C762" s="249">
        <v>-5.4889121945661803E-5</v>
      </c>
      <c r="D762" s="249">
        <v>-1.01167350581748E-4</v>
      </c>
      <c r="E762" s="249">
        <v>-1.08513949857678E-4</v>
      </c>
      <c r="F762" s="249">
        <f>VLOOKUP(A762,[3]pfba_fluxes_formate_NO2!$A$2:$B$679,2,FALSE)</f>
        <v>-1.7685800845895799E-4</v>
      </c>
      <c r="G762" s="249">
        <v>-5.8860831622623801E-5</v>
      </c>
      <c r="H762" t="s">
        <v>4902</v>
      </c>
      <c r="I762" t="s">
        <v>4901</v>
      </c>
    </row>
    <row r="763" spans="1:9" x14ac:dyDescent="0.2">
      <c r="A763" t="s">
        <v>2411</v>
      </c>
      <c r="B763" s="249">
        <v>5.3187968197252498E-5</v>
      </c>
      <c r="C763" s="249">
        <v>5.4889121945661803E-5</v>
      </c>
      <c r="D763" s="249">
        <v>1.01167350581748E-4</v>
      </c>
      <c r="E763" s="249">
        <v>1.08513949857678E-4</v>
      </c>
      <c r="F763" s="249">
        <f>VLOOKUP(A763,[3]pfba_fluxes_formate_NO2!$A$2:$B$679,2,FALSE)</f>
        <v>1.7685800845895799E-4</v>
      </c>
      <c r="G763" s="249">
        <v>5.8860831622623801E-5</v>
      </c>
      <c r="H763" t="s">
        <v>4900</v>
      </c>
      <c r="I763" t="s">
        <v>4899</v>
      </c>
    </row>
    <row r="764" spans="1:9" x14ac:dyDescent="0.2">
      <c r="A764" t="s">
        <v>2408</v>
      </c>
      <c r="B764" s="249">
        <v>5.3187968197252498E-5</v>
      </c>
      <c r="C764" s="249">
        <v>5.4889121945661803E-5</v>
      </c>
      <c r="D764" s="249">
        <v>1.01167350581748E-4</v>
      </c>
      <c r="E764" s="249">
        <v>1.08513949857678E-4</v>
      </c>
      <c r="F764" s="249">
        <f>VLOOKUP(A764,[3]pfba_fluxes_formate_NO2!$A$2:$B$679,2,FALSE)</f>
        <v>1.7685800845895799E-4</v>
      </c>
      <c r="G764" s="249">
        <v>5.8860831622623801E-5</v>
      </c>
      <c r="H764" t="s">
        <v>4898</v>
      </c>
      <c r="I764" t="s">
        <v>4897</v>
      </c>
    </row>
    <row r="765" spans="1:9" x14ac:dyDescent="0.2">
      <c r="A765" t="s">
        <v>2417</v>
      </c>
      <c r="B765" s="249">
        <v>5.3187968197252498E-5</v>
      </c>
      <c r="C765" s="249">
        <v>5.4889121945661803E-5</v>
      </c>
      <c r="D765" s="249">
        <v>1.01167350581748E-4</v>
      </c>
      <c r="E765" s="249">
        <v>1.08513949857678E-4</v>
      </c>
      <c r="F765" s="249">
        <f>VLOOKUP(A765,[3]pfba_fluxes_formate_NO2!$A$2:$B$679,2,FALSE)</f>
        <v>1.7685800845895799E-4</v>
      </c>
      <c r="G765" s="249">
        <v>5.8860831622623801E-5</v>
      </c>
      <c r="H765" t="s">
        <v>4896</v>
      </c>
      <c r="I765" t="s">
        <v>4895</v>
      </c>
    </row>
    <row r="766" spans="1:9" x14ac:dyDescent="0.2">
      <c r="A766" t="s">
        <v>2405</v>
      </c>
      <c r="B766" s="249">
        <v>5.3187968197252498E-5</v>
      </c>
      <c r="C766" s="249">
        <v>5.4889121945661803E-5</v>
      </c>
      <c r="D766" s="249">
        <v>1.01167350581748E-4</v>
      </c>
      <c r="E766" s="249">
        <v>1.08513949857678E-4</v>
      </c>
      <c r="F766" s="249">
        <f>VLOOKUP(A766,[3]pfba_fluxes_formate_NO2!$A$2:$B$679,2,FALSE)</f>
        <v>1.7685800845895799E-4</v>
      </c>
      <c r="G766" s="249">
        <v>5.8860831622623801E-5</v>
      </c>
      <c r="H766" t="s">
        <v>4894</v>
      </c>
      <c r="I766" t="s">
        <v>4893</v>
      </c>
    </row>
    <row r="767" spans="1:9" x14ac:dyDescent="0.2">
      <c r="A767" t="s">
        <v>2414</v>
      </c>
      <c r="B767" s="249">
        <v>5.3187968197252498E-5</v>
      </c>
      <c r="C767" s="249">
        <v>5.4889121945661803E-5</v>
      </c>
      <c r="D767" s="249">
        <v>1.01167350581748E-4</v>
      </c>
      <c r="E767" s="249">
        <v>1.08513949857678E-4</v>
      </c>
      <c r="F767" s="249">
        <f>VLOOKUP(A767,[3]pfba_fluxes_formate_NO2!$A$2:$B$679,2,FALSE)</f>
        <v>1.7685800845895799E-4</v>
      </c>
      <c r="G767" s="249">
        <v>5.8860831622623801E-5</v>
      </c>
      <c r="H767" t="s">
        <v>4892</v>
      </c>
      <c r="I767" t="s">
        <v>4891</v>
      </c>
    </row>
    <row r="768" spans="1:9" x14ac:dyDescent="0.2">
      <c r="A768" t="s">
        <v>2393</v>
      </c>
      <c r="B768" s="249">
        <v>5.3187968197252498E-5</v>
      </c>
      <c r="C768" s="249">
        <v>5.4889121945661803E-5</v>
      </c>
      <c r="D768" s="249">
        <v>1.01167350581748E-4</v>
      </c>
      <c r="E768" s="249">
        <v>1.08513949857678E-4</v>
      </c>
      <c r="F768" s="249">
        <f>VLOOKUP(A768,[3]pfba_fluxes_formate_NO2!$A$2:$B$679,2,FALSE)</f>
        <v>1.7685800845895799E-4</v>
      </c>
      <c r="G768" s="249">
        <v>5.8860831622623801E-5</v>
      </c>
      <c r="H768" t="s">
        <v>4890</v>
      </c>
      <c r="I768" t="s">
        <v>4889</v>
      </c>
    </row>
    <row r="769" spans="1:9" x14ac:dyDescent="0.2">
      <c r="A769" t="s">
        <v>2291</v>
      </c>
      <c r="B769" s="249">
        <v>5.3187968197252498E-5</v>
      </c>
      <c r="C769" s="249">
        <v>5.4889121945661803E-5</v>
      </c>
      <c r="D769" s="249">
        <v>1.01167350581748E-4</v>
      </c>
      <c r="E769" s="249">
        <v>1.08513949857678E-4</v>
      </c>
      <c r="F769" s="249">
        <f>VLOOKUP(A769,[3]pfba_fluxes_formate_NO2!$A$2:$B$679,2,FALSE)</f>
        <v>1.7685800845895799E-4</v>
      </c>
      <c r="G769" s="249">
        <v>5.8860831622623801E-5</v>
      </c>
      <c r="H769" t="s">
        <v>4888</v>
      </c>
      <c r="I769" t="s">
        <v>4887</v>
      </c>
    </row>
    <row r="770" spans="1:9" x14ac:dyDescent="0.2">
      <c r="A770" t="s">
        <v>2426</v>
      </c>
      <c r="B770" s="249">
        <v>5.3187968197252498E-5</v>
      </c>
      <c r="C770" s="249">
        <v>5.4889121945661803E-5</v>
      </c>
      <c r="D770" s="249">
        <v>1.01167350581748E-4</v>
      </c>
      <c r="E770" s="249">
        <v>1.08513949857678E-4</v>
      </c>
      <c r="F770" s="249">
        <f>VLOOKUP(A770,[3]pfba_fluxes_formate_NO2!$A$2:$B$679,2,FALSE)</f>
        <v>1.7685800845895799E-4</v>
      </c>
      <c r="G770" s="249">
        <v>5.8860831622623801E-5</v>
      </c>
      <c r="H770" t="s">
        <v>4886</v>
      </c>
      <c r="I770" t="s">
        <v>4885</v>
      </c>
    </row>
    <row r="771" spans="1:9" x14ac:dyDescent="0.2">
      <c r="A771" t="s">
        <v>2432</v>
      </c>
      <c r="B771" s="249">
        <v>5.3187968197252498E-5</v>
      </c>
      <c r="C771" s="249">
        <v>5.4889121945661803E-5</v>
      </c>
      <c r="D771" s="249">
        <v>1.01167350581748E-4</v>
      </c>
      <c r="E771" s="249">
        <v>1.08513949857678E-4</v>
      </c>
      <c r="F771" s="249">
        <f>VLOOKUP(A771,[3]pfba_fluxes_formate_NO2!$A$2:$B$679,2,FALSE)</f>
        <v>1.7685800845895799E-4</v>
      </c>
      <c r="G771" s="249">
        <v>5.8860831622623801E-5</v>
      </c>
      <c r="H771" t="s">
        <v>4884</v>
      </c>
      <c r="I771" t="s">
        <v>4883</v>
      </c>
    </row>
    <row r="772" spans="1:9" x14ac:dyDescent="0.2">
      <c r="A772" t="s">
        <v>2423</v>
      </c>
      <c r="B772" s="249">
        <v>5.3187968197252498E-5</v>
      </c>
      <c r="C772" s="249">
        <v>5.4889121945661803E-5</v>
      </c>
      <c r="D772" s="249">
        <v>1.01167350581748E-4</v>
      </c>
      <c r="E772" s="249">
        <v>1.08513949857678E-4</v>
      </c>
      <c r="F772" s="249">
        <f>VLOOKUP(A772,[3]pfba_fluxes_formate_NO2!$A$2:$B$679,2,FALSE)</f>
        <v>1.7685800845895799E-4</v>
      </c>
      <c r="G772" s="249">
        <v>5.8860831622623801E-5</v>
      </c>
      <c r="H772" t="s">
        <v>4882</v>
      </c>
      <c r="I772" t="s">
        <v>4881</v>
      </c>
    </row>
    <row r="773" spans="1:9" x14ac:dyDescent="0.2">
      <c r="A773" t="s">
        <v>2420</v>
      </c>
      <c r="B773" s="249">
        <v>5.3187968197252498E-5</v>
      </c>
      <c r="C773" s="249">
        <v>5.4889121945661803E-5</v>
      </c>
      <c r="D773" s="249">
        <v>1.01167350581748E-4</v>
      </c>
      <c r="E773" s="249">
        <v>1.08513949857678E-4</v>
      </c>
      <c r="F773" s="249">
        <f>VLOOKUP(A773,[3]pfba_fluxes_formate_NO2!$A$2:$B$679,2,FALSE)</f>
        <v>1.7685800845895799E-4</v>
      </c>
      <c r="G773" s="249">
        <v>5.8860831622623801E-5</v>
      </c>
      <c r="H773" t="s">
        <v>4880</v>
      </c>
      <c r="I773" t="s">
        <v>4879</v>
      </c>
    </row>
    <row r="774" spans="1:9" x14ac:dyDescent="0.2">
      <c r="A774" t="s">
        <v>2402</v>
      </c>
      <c r="B774" s="249">
        <v>5.3187968197252498E-5</v>
      </c>
      <c r="C774" s="249">
        <v>5.4889121945661803E-5</v>
      </c>
      <c r="D774" s="249">
        <v>1.01167350581748E-4</v>
      </c>
      <c r="E774" s="249">
        <v>1.08513949857678E-4</v>
      </c>
      <c r="F774" s="249">
        <f>VLOOKUP(A774,[3]pfba_fluxes_formate_NO2!$A$2:$B$679,2,FALSE)</f>
        <v>1.7685800845895799E-4</v>
      </c>
      <c r="G774" s="249">
        <v>5.8860831622623801E-5</v>
      </c>
      <c r="H774" t="s">
        <v>4878</v>
      </c>
      <c r="I774" t="s">
        <v>4877</v>
      </c>
    </row>
    <row r="775" spans="1:9" ht="21" x14ac:dyDescent="0.25">
      <c r="A775" s="261" t="s">
        <v>4876</v>
      </c>
      <c r="B775" s="249"/>
      <c r="C775" s="249"/>
      <c r="D775" s="249"/>
      <c r="E775" s="249"/>
      <c r="F775" s="249"/>
      <c r="G775" s="249"/>
      <c r="H775" s="250"/>
      <c r="I775" s="250"/>
    </row>
    <row r="776" spans="1:9" s="253" customFormat="1" x14ac:dyDescent="0.2">
      <c r="A776" s="260" t="s">
        <v>4875</v>
      </c>
      <c r="B776" s="249"/>
      <c r="C776" s="249"/>
      <c r="D776" s="249"/>
      <c r="E776" s="249"/>
      <c r="F776" s="249"/>
      <c r="G776" s="249"/>
      <c r="H776" s="260"/>
      <c r="I776" s="260"/>
    </row>
    <row r="777" spans="1:9" s="253" customFormat="1" x14ac:dyDescent="0.2">
      <c r="A777" s="254" t="s">
        <v>4874</v>
      </c>
      <c r="B777" s="249"/>
      <c r="C777" s="249"/>
      <c r="D777" s="249"/>
      <c r="E777" s="249"/>
      <c r="F777" s="249"/>
      <c r="G777" s="249"/>
      <c r="H777" s="254"/>
      <c r="I777" s="254"/>
    </row>
    <row r="778" spans="1:9" x14ac:dyDescent="0.2">
      <c r="A778" t="s">
        <v>3869</v>
      </c>
      <c r="B778" s="249">
        <v>0</v>
      </c>
      <c r="C778" s="249">
        <v>0</v>
      </c>
      <c r="D778" s="249">
        <v>0</v>
      </c>
      <c r="E778" s="249">
        <v>0</v>
      </c>
      <c r="F778" s="249">
        <f>VLOOKUP(A778,[3]pfba_fluxes_formate_NO2!$A$2:$B$679,2,FALSE)</f>
        <v>0</v>
      </c>
      <c r="G778" s="249">
        <v>0</v>
      </c>
      <c r="H778" t="s">
        <v>4873</v>
      </c>
      <c r="I778" t="s">
        <v>4872</v>
      </c>
    </row>
    <row r="779" spans="1:9" x14ac:dyDescent="0.2">
      <c r="A779" t="s">
        <v>3713</v>
      </c>
      <c r="B779" s="249">
        <v>-8.7171484357786606E-3</v>
      </c>
      <c r="C779" s="249">
        <v>-8.9959560353088802E-3</v>
      </c>
      <c r="D779" s="249">
        <v>-1.6580644866993E-2</v>
      </c>
      <c r="E779" s="249">
        <v>-1.7784702825156699E-2</v>
      </c>
      <c r="F779" s="249">
        <f>VLOOKUP(A779,[3]pfba_fluxes_formate_NO2!$A$2:$B$679,2,FALSE)</f>
        <v>-2.89858320226749E-2</v>
      </c>
      <c r="G779" s="249">
        <v>-9.6468924025244294E-3</v>
      </c>
      <c r="H779" t="s">
        <v>4871</v>
      </c>
      <c r="I779" t="s">
        <v>4870</v>
      </c>
    </row>
    <row r="780" spans="1:9" x14ac:dyDescent="0.2">
      <c r="A780" t="s">
        <v>3722</v>
      </c>
      <c r="B780" s="249">
        <v>0</v>
      </c>
      <c r="C780" s="249">
        <v>0</v>
      </c>
      <c r="D780" s="249">
        <v>0</v>
      </c>
      <c r="E780" s="249">
        <v>0</v>
      </c>
      <c r="F780" s="249">
        <f>VLOOKUP(A780,[3]pfba_fluxes_formate_NO2!$A$2:$B$679,2,FALSE)</f>
        <v>0</v>
      </c>
      <c r="G780" s="249">
        <v>0</v>
      </c>
      <c r="H780" t="s">
        <v>4869</v>
      </c>
      <c r="I780" t="s">
        <v>4868</v>
      </c>
    </row>
    <row r="781" spans="1:9" x14ac:dyDescent="0.2">
      <c r="A781" t="s">
        <v>3863</v>
      </c>
      <c r="B781" s="249">
        <v>0</v>
      </c>
      <c r="C781" s="249">
        <v>0</v>
      </c>
      <c r="D781" s="249">
        <v>0</v>
      </c>
      <c r="E781" s="249">
        <v>0</v>
      </c>
      <c r="F781" s="249">
        <f>VLOOKUP(A781,[3]pfba_fluxes_formate_NO2!$A$2:$B$679,2,FALSE)</f>
        <v>0</v>
      </c>
      <c r="G781" s="249">
        <v>0</v>
      </c>
      <c r="H781" t="s">
        <v>4867</v>
      </c>
      <c r="I781" t="s">
        <v>4866</v>
      </c>
    </row>
    <row r="782" spans="1:9" x14ac:dyDescent="0.2">
      <c r="A782" t="s">
        <v>3438</v>
      </c>
      <c r="B782" s="249">
        <v>6.09882046787441E-5</v>
      </c>
      <c r="C782" s="249">
        <v>6.2938839690364305E-5</v>
      </c>
      <c r="D782" s="249">
        <v>1.16003962798584E-4</v>
      </c>
      <c r="E782" s="249">
        <v>1.2442797137711799E-4</v>
      </c>
      <c r="F782" s="249">
        <f>VLOOKUP(A782,[3]pfba_fluxes_formate_NO2!$A$2:$B$679,2,FALSE)</f>
        <v>2.02794970075323E-4</v>
      </c>
      <c r="G782" s="249">
        <v>6.7493017090254097E-5</v>
      </c>
      <c r="H782" t="s">
        <v>4864</v>
      </c>
      <c r="I782" t="s">
        <v>4865</v>
      </c>
    </row>
    <row r="783" spans="1:9" x14ac:dyDescent="0.2">
      <c r="A783" t="s">
        <v>3483</v>
      </c>
      <c r="B783" s="249">
        <v>-2.7374007746775402E-4</v>
      </c>
      <c r="C783" s="249">
        <v>-2.8249532747301101E-4</v>
      </c>
      <c r="D783" s="249">
        <v>-5.2067336512557998E-4</v>
      </c>
      <c r="E783" s="249">
        <v>-5.58483770807831E-4</v>
      </c>
      <c r="F783" s="249">
        <f>VLOOKUP(A783,[3]pfba_fluxes_formate_NO2!$A$2:$B$679,2,FALSE)</f>
        <v>-9.1022700391115796E-4</v>
      </c>
      <c r="G783" s="249">
        <v>-3.0293634358074899E-4</v>
      </c>
      <c r="H783" t="s">
        <v>4864</v>
      </c>
      <c r="I783" t="s">
        <v>4863</v>
      </c>
    </row>
    <row r="784" spans="1:9" x14ac:dyDescent="0.2">
      <c r="A784" t="s">
        <v>3645</v>
      </c>
      <c r="B784" s="249">
        <v>-1.6052498027152699E-3</v>
      </c>
      <c r="C784" s="249">
        <v>-1.6565918037664501E-3</v>
      </c>
      <c r="D784" s="249">
        <v>-3.0533008698566499E-3</v>
      </c>
      <c r="E784" s="249">
        <v>-3.27502633593423E-3</v>
      </c>
      <c r="F784" s="249">
        <f>VLOOKUP(A784,[3]pfba_fluxes_formate_NO2!$A$2:$B$679,2,FALSE)</f>
        <v>-5.3376974682425703E-3</v>
      </c>
      <c r="G784" s="249">
        <v>-1.7764607589355499E-3</v>
      </c>
      <c r="H784" t="s">
        <v>4862</v>
      </c>
      <c r="I784" t="s">
        <v>4861</v>
      </c>
    </row>
    <row r="785" spans="1:9" x14ac:dyDescent="0.2">
      <c r="A785" t="s">
        <v>3498</v>
      </c>
      <c r="B785" s="249">
        <v>-1.7694220073668099E-3</v>
      </c>
      <c r="C785" s="249">
        <v>-1.8260148606463E-3</v>
      </c>
      <c r="D785" s="249">
        <v>-3.3655682405929199E-3</v>
      </c>
      <c r="E785" s="249">
        <v>-3.6099700269117299E-3</v>
      </c>
      <c r="F785" s="249">
        <f>VLOOKUP(A785,[3]pfba_fluxes_formate_NO2!$A$2:$B$679,2,FALSE)</f>
        <v>-5.8835947856830098E-3</v>
      </c>
      <c r="G785" s="249">
        <v>-1.9581430608289398E-3</v>
      </c>
      <c r="H785" t="s">
        <v>4860</v>
      </c>
      <c r="I785" t="s">
        <v>4859</v>
      </c>
    </row>
    <row r="786" spans="1:9" x14ac:dyDescent="0.2">
      <c r="A786" t="s">
        <v>3486</v>
      </c>
      <c r="B786" s="249">
        <v>0</v>
      </c>
      <c r="C786" s="249">
        <v>0</v>
      </c>
      <c r="D786" s="249">
        <v>0</v>
      </c>
      <c r="E786" s="249">
        <v>0</v>
      </c>
      <c r="F786" s="249">
        <f>VLOOKUP(A786,[3]pfba_fluxes_formate_NO2!$A$2:$B$679,2,FALSE)</f>
        <v>0</v>
      </c>
      <c r="G786" s="249">
        <v>0</v>
      </c>
      <c r="H786" t="s">
        <v>4858</v>
      </c>
      <c r="I786" t="s">
        <v>4857</v>
      </c>
    </row>
    <row r="787" spans="1:9" x14ac:dyDescent="0.2">
      <c r="A787" t="s">
        <v>3639</v>
      </c>
      <c r="B787" s="249">
        <v>-2.5682769767999099E-2</v>
      </c>
      <c r="C787" s="249">
        <v>-2.6504202538254699E-2</v>
      </c>
      <c r="D787" s="249">
        <v>-4.8850479931732103E-2</v>
      </c>
      <c r="E787" s="249">
        <v>-5.2397917898935303E-2</v>
      </c>
      <c r="F787" s="249">
        <f>VLOOKUP(A787,[3]pfba_fluxes_formate_NO2!$A$2:$B$679,2,FALSE)</f>
        <v>-8.5399079281111998E-2</v>
      </c>
      <c r="G787" s="249">
        <v>-2.8582253033713499E-2</v>
      </c>
      <c r="H787" t="s">
        <v>4856</v>
      </c>
      <c r="I787" t="s">
        <v>4855</v>
      </c>
    </row>
    <row r="788" spans="1:9" x14ac:dyDescent="0.2">
      <c r="A788" t="s">
        <v>3510</v>
      </c>
      <c r="B788" s="249">
        <v>2.5682769767999099E-2</v>
      </c>
      <c r="C788" s="249">
        <v>2.6504202538254699E-2</v>
      </c>
      <c r="D788" s="249">
        <v>4.8850479931732103E-2</v>
      </c>
      <c r="E788" s="249">
        <v>5.2397917898935303E-2</v>
      </c>
      <c r="F788" s="249">
        <f>VLOOKUP(A788,[3]pfba_fluxes_formate_NO2!$A$2:$B$679,2,FALSE)</f>
        <v>8.5399079281111998E-2</v>
      </c>
      <c r="G788" s="249">
        <v>2.8582253033713499E-2</v>
      </c>
      <c r="H788" t="s">
        <v>4854</v>
      </c>
      <c r="I788" t="s">
        <v>4853</v>
      </c>
    </row>
    <row r="789" spans="1:9" x14ac:dyDescent="0.2">
      <c r="A789" t="s">
        <v>3504</v>
      </c>
      <c r="B789" s="249">
        <v>3.62859989805955E-2</v>
      </c>
      <c r="C789" s="249">
        <v>3.7446563395314901E-2</v>
      </c>
      <c r="D789" s="249">
        <v>6.9067464130448494E-2</v>
      </c>
      <c r="E789" s="249">
        <v>-3.0649652467873899E-2</v>
      </c>
      <c r="F789" s="249">
        <f>VLOOKUP(A789,[3]pfba_fluxes_formate_NO2!$A$2:$B$679,2,FALSE)</f>
        <v>-4.9953360858547298E-2</v>
      </c>
      <c r="G789" s="249">
        <v>-0.28899531219178598</v>
      </c>
      <c r="H789" t="s">
        <v>4852</v>
      </c>
      <c r="I789" t="s">
        <v>4851</v>
      </c>
    </row>
    <row r="790" spans="1:9" x14ac:dyDescent="0.2">
      <c r="A790" t="s">
        <v>3752</v>
      </c>
      <c r="B790" s="249">
        <v>-3.62859989805955E-2</v>
      </c>
      <c r="C790" s="249">
        <v>-3.7446563395314901E-2</v>
      </c>
      <c r="D790" s="249">
        <v>-6.9067464130448494E-2</v>
      </c>
      <c r="E790" s="249">
        <v>3.0649652467873899E-2</v>
      </c>
      <c r="F790" s="249">
        <f>VLOOKUP(A790,[3]pfba_fluxes_formate_NO2!$A$2:$B$679,2,FALSE)</f>
        <v>4.9953360858547298E-2</v>
      </c>
      <c r="G790" s="249">
        <v>0.28899531219178598</v>
      </c>
      <c r="H790" t="s">
        <v>4850</v>
      </c>
      <c r="I790" t="s">
        <v>4849</v>
      </c>
    </row>
    <row r="791" spans="1:9" x14ac:dyDescent="0.2">
      <c r="A791" t="s">
        <v>3923</v>
      </c>
      <c r="B791" s="249">
        <v>0</v>
      </c>
      <c r="C791" s="249">
        <v>0</v>
      </c>
      <c r="D791" s="249">
        <v>0</v>
      </c>
      <c r="E791" s="249">
        <v>0</v>
      </c>
      <c r="F791" s="249">
        <f>VLOOKUP(A791,[3]pfba_fluxes_formate_NO2!$A$2:$B$679,2,FALSE)</f>
        <v>0</v>
      </c>
      <c r="G791" s="249">
        <v>0</v>
      </c>
      <c r="H791" t="s">
        <v>4848</v>
      </c>
      <c r="I791" t="s">
        <v>4847</v>
      </c>
    </row>
    <row r="792" spans="1:9" x14ac:dyDescent="0.2">
      <c r="A792" s="254" t="s">
        <v>4846</v>
      </c>
      <c r="B792" s="249"/>
      <c r="C792" s="249"/>
      <c r="D792" s="249"/>
      <c r="E792" s="249"/>
      <c r="F792" s="249"/>
      <c r="G792" s="249"/>
      <c r="H792" s="258"/>
      <c r="I792" s="258"/>
    </row>
    <row r="793" spans="1:9" x14ac:dyDescent="0.2">
      <c r="A793" t="s">
        <v>3687</v>
      </c>
      <c r="B793" s="249">
        <v>5.1394161086923798E-5</v>
      </c>
      <c r="C793" s="249">
        <v>5.30379420536104E-5</v>
      </c>
      <c r="D793" s="249">
        <v>0</v>
      </c>
      <c r="E793" s="249">
        <v>0.41880998505763001</v>
      </c>
      <c r="F793" s="249">
        <f>VLOOKUP(A793,[3]pfba_fluxes_formate_NO2!$A$2:$B$679,2,FALSE)</f>
        <v>0.68258412837508997</v>
      </c>
      <c r="G793" s="249">
        <v>0</v>
      </c>
      <c r="H793" t="s">
        <v>4845</v>
      </c>
      <c r="I793" t="s">
        <v>4844</v>
      </c>
    </row>
    <row r="794" spans="1:9" x14ac:dyDescent="0.2">
      <c r="A794" t="s">
        <v>3474</v>
      </c>
      <c r="B794" s="249">
        <v>1.0297470706297201E-3</v>
      </c>
      <c r="C794" s="249">
        <v>1.06268230295243E-3</v>
      </c>
      <c r="D794" s="249">
        <v>2.0564085774413799E-3</v>
      </c>
      <c r="E794" s="249">
        <v>-0.41660424362053899</v>
      </c>
      <c r="F794" s="249">
        <f>VLOOKUP(A794,[3]pfba_fluxes_formate_NO2!$A$2:$B$679,2,FALSE)</f>
        <v>-0.678989170876516</v>
      </c>
      <c r="G794" s="249">
        <v>1.19645239623633E-3</v>
      </c>
      <c r="H794" t="s">
        <v>4776</v>
      </c>
      <c r="I794" t="s">
        <v>4775</v>
      </c>
    </row>
    <row r="795" spans="1:9" x14ac:dyDescent="0.2">
      <c r="A795" t="s">
        <v>3567</v>
      </c>
      <c r="B795" s="249">
        <v>1.0297470706297201E-3</v>
      </c>
      <c r="C795" s="249">
        <v>1.06268230295243E-3</v>
      </c>
      <c r="D795" s="249">
        <v>2.0564085774413799E-3</v>
      </c>
      <c r="E795" s="249">
        <v>-0.41660424362053899</v>
      </c>
      <c r="F795" s="249">
        <f>VLOOKUP(A795,[3]pfba_fluxes_formate_NO2!$A$2:$B$679,2,FALSE)</f>
        <v>-0.678989170876516</v>
      </c>
      <c r="G795" s="249">
        <v>1.19645239623633E-3</v>
      </c>
      <c r="H795" t="s">
        <v>4843</v>
      </c>
      <c r="I795" t="s">
        <v>4842</v>
      </c>
    </row>
    <row r="796" spans="1:9" s="253" customFormat="1" x14ac:dyDescent="0.2">
      <c r="A796" s="254" t="s">
        <v>4841</v>
      </c>
      <c r="B796" s="249"/>
      <c r="C796" s="249"/>
      <c r="D796" s="249"/>
      <c r="E796" s="249"/>
      <c r="F796" s="249"/>
      <c r="G796" s="249"/>
      <c r="H796" s="254"/>
      <c r="I796" s="254"/>
    </row>
    <row r="797" spans="1:9" x14ac:dyDescent="0.2">
      <c r="A797" t="s">
        <v>3710</v>
      </c>
      <c r="B797" s="249">
        <v>0</v>
      </c>
      <c r="C797" s="249">
        <v>0</v>
      </c>
      <c r="D797" s="249">
        <v>0</v>
      </c>
      <c r="E797" s="249">
        <v>0</v>
      </c>
      <c r="F797" s="249">
        <f>VLOOKUP(A797,[3]pfba_fluxes_formate_NO2!$A$2:$B$679,2,FALSE)</f>
        <v>0</v>
      </c>
      <c r="G797" s="249">
        <v>0</v>
      </c>
      <c r="H797" t="s">
        <v>4840</v>
      </c>
      <c r="I797" t="s">
        <v>4839</v>
      </c>
    </row>
    <row r="798" spans="1:9" s="253" customFormat="1" x14ac:dyDescent="0.2">
      <c r="A798" s="254" t="s">
        <v>4838</v>
      </c>
      <c r="B798" s="249"/>
      <c r="C798" s="249"/>
      <c r="D798" s="249"/>
      <c r="E798" s="249"/>
      <c r="F798" s="249"/>
      <c r="G798" s="249"/>
      <c r="H798" s="254"/>
      <c r="I798" s="254"/>
    </row>
    <row r="799" spans="1:9" x14ac:dyDescent="0.2">
      <c r="A799" t="s">
        <v>3965</v>
      </c>
      <c r="B799" s="249">
        <v>2.189890417348E-4</v>
      </c>
      <c r="C799" s="249">
        <v>2.2599314514078301E-4</v>
      </c>
      <c r="D799" s="249">
        <v>4.1653294738734197E-4</v>
      </c>
      <c r="E799" s="249">
        <v>4.4678085476141001E-4</v>
      </c>
      <c r="F799" s="249">
        <f>VLOOKUP(A799,[3]pfba_fluxes_formate_NO2!$A$2:$B$679,2,FALSE)</f>
        <v>7.2817156037844699E-4</v>
      </c>
      <c r="G799" s="249">
        <v>2.4234573249627599E-4</v>
      </c>
      <c r="H799" t="s">
        <v>4837</v>
      </c>
      <c r="I799" t="s">
        <v>4836</v>
      </c>
    </row>
    <row r="800" spans="1:9" x14ac:dyDescent="0.2">
      <c r="A800" s="254" t="s">
        <v>4835</v>
      </c>
      <c r="B800" s="249"/>
      <c r="C800" s="249"/>
      <c r="D800" s="249"/>
      <c r="E800" s="249"/>
      <c r="F800" s="249"/>
      <c r="G800" s="249"/>
      <c r="H800" s="258"/>
      <c r="I800" s="258"/>
    </row>
    <row r="801" spans="1:9" x14ac:dyDescent="0.2">
      <c r="A801" t="s">
        <v>3519</v>
      </c>
      <c r="B801" s="249">
        <v>0</v>
      </c>
      <c r="C801" s="249">
        <v>0</v>
      </c>
      <c r="D801" s="249">
        <v>0</v>
      </c>
      <c r="E801" s="249">
        <v>0</v>
      </c>
      <c r="F801" s="249">
        <f>VLOOKUP(A801,[3]pfba_fluxes_formate_NO2!$A$2:$B$679,2,FALSE)</f>
        <v>0</v>
      </c>
      <c r="G801" s="249">
        <v>0</v>
      </c>
      <c r="H801" t="s">
        <v>4834</v>
      </c>
      <c r="I801" t="s">
        <v>4833</v>
      </c>
    </row>
    <row r="802" spans="1:9" s="253" customFormat="1" x14ac:dyDescent="0.2">
      <c r="A802" s="254" t="s">
        <v>4832</v>
      </c>
      <c r="B802" s="249"/>
      <c r="C802" s="249"/>
      <c r="D802" s="249"/>
      <c r="E802" s="249"/>
      <c r="F802" s="249"/>
      <c r="G802" s="249"/>
      <c r="H802" s="254"/>
      <c r="I802" s="254"/>
    </row>
    <row r="803" spans="1:9" x14ac:dyDescent="0.2">
      <c r="A803" t="s">
        <v>2435</v>
      </c>
      <c r="B803" s="249">
        <v>0</v>
      </c>
      <c r="C803" s="249">
        <v>0</v>
      </c>
      <c r="D803" s="249">
        <v>0</v>
      </c>
      <c r="E803" s="249">
        <v>0</v>
      </c>
      <c r="F803" s="249">
        <f>VLOOKUP(A803,[3]pfba_fluxes_formate_NO2!$A$2:$B$679,2,FALSE)</f>
        <v>0</v>
      </c>
      <c r="G803" s="249">
        <v>0</v>
      </c>
      <c r="H803" t="s">
        <v>4831</v>
      </c>
      <c r="I803" t="s">
        <v>4830</v>
      </c>
    </row>
    <row r="804" spans="1:9" x14ac:dyDescent="0.2">
      <c r="A804" t="s">
        <v>3606</v>
      </c>
      <c r="B804" s="249">
        <v>0</v>
      </c>
      <c r="C804" s="249">
        <v>0</v>
      </c>
      <c r="D804" s="249">
        <v>0</v>
      </c>
      <c r="E804" s="249">
        <v>0</v>
      </c>
      <c r="F804" s="249">
        <f>VLOOKUP(A804,[3]pfba_fluxes_formate_NO2!$A$2:$B$679,2,FALSE)</f>
        <v>0</v>
      </c>
      <c r="G804" s="249">
        <v>0</v>
      </c>
      <c r="H804" t="s">
        <v>4829</v>
      </c>
      <c r="I804" t="s">
        <v>4828</v>
      </c>
    </row>
    <row r="805" spans="1:9" x14ac:dyDescent="0.2">
      <c r="A805" t="s">
        <v>3669</v>
      </c>
      <c r="B805" s="249">
        <v>0</v>
      </c>
      <c r="C805" s="249">
        <v>0</v>
      </c>
      <c r="D805" s="249">
        <v>0</v>
      </c>
      <c r="E805" s="249">
        <v>0</v>
      </c>
      <c r="F805" s="249">
        <f>VLOOKUP(A805,[3]pfba_fluxes_formate_NO2!$A$2:$B$679,2,FALSE)</f>
        <v>0</v>
      </c>
      <c r="G805" s="249">
        <v>0</v>
      </c>
      <c r="H805" t="s">
        <v>4827</v>
      </c>
      <c r="I805" t="s">
        <v>4826</v>
      </c>
    </row>
    <row r="806" spans="1:9" x14ac:dyDescent="0.2">
      <c r="A806" t="s">
        <v>3872</v>
      </c>
      <c r="B806" s="249">
        <v>0</v>
      </c>
      <c r="C806" s="249">
        <v>0</v>
      </c>
      <c r="D806" s="249">
        <v>0</v>
      </c>
      <c r="E806" s="249">
        <v>0</v>
      </c>
      <c r="F806" s="249">
        <f>VLOOKUP(A806,[3]pfba_fluxes_formate_NO2!$A$2:$B$679,2,FALSE)</f>
        <v>0</v>
      </c>
      <c r="G806" s="249">
        <v>0</v>
      </c>
      <c r="H806" t="s">
        <v>4825</v>
      </c>
      <c r="I806" t="s">
        <v>4824</v>
      </c>
    </row>
    <row r="807" spans="1:9" x14ac:dyDescent="0.2">
      <c r="A807" t="s">
        <v>3666</v>
      </c>
      <c r="B807" s="249">
        <v>-8.7171484357786606E-3</v>
      </c>
      <c r="C807" s="249">
        <v>-8.9959560353088802E-3</v>
      </c>
      <c r="D807" s="249">
        <v>-1.6580644866993E-2</v>
      </c>
      <c r="E807" s="249">
        <v>-1.7784702825156699E-2</v>
      </c>
      <c r="F807" s="249">
        <f>VLOOKUP(A807,[3]pfba_fluxes_formate_NO2!$A$2:$B$679,2,FALSE)</f>
        <v>-2.89858320226749E-2</v>
      </c>
      <c r="G807" s="249">
        <v>-9.6468924025244294E-3</v>
      </c>
      <c r="H807" t="s">
        <v>4823</v>
      </c>
      <c r="I807" t="s">
        <v>4822</v>
      </c>
    </row>
    <row r="808" spans="1:9" s="253" customFormat="1" x14ac:dyDescent="0.2">
      <c r="A808" s="254" t="s">
        <v>4821</v>
      </c>
      <c r="B808" s="249"/>
      <c r="C808" s="249"/>
      <c r="D808" s="249"/>
      <c r="E808" s="249"/>
      <c r="F808" s="249"/>
      <c r="G808" s="249"/>
      <c r="H808" s="254"/>
      <c r="I808" s="254"/>
    </row>
    <row r="809" spans="1:9" x14ac:dyDescent="0.2">
      <c r="A809" t="s">
        <v>3791</v>
      </c>
      <c r="B809" s="249">
        <v>0</v>
      </c>
      <c r="C809" s="249">
        <v>0</v>
      </c>
      <c r="D809" s="249">
        <v>0</v>
      </c>
      <c r="E809" s="249">
        <v>0</v>
      </c>
      <c r="F809" s="249">
        <f>VLOOKUP(A809,[3]pfba_fluxes_formate_NO2!$A$2:$B$679,2,FALSE)</f>
        <v>0</v>
      </c>
      <c r="G809" s="249">
        <v>0</v>
      </c>
      <c r="H809" t="s">
        <v>4820</v>
      </c>
      <c r="I809" t="s">
        <v>4819</v>
      </c>
    </row>
    <row r="810" spans="1:9" s="253" customFormat="1" x14ac:dyDescent="0.2">
      <c r="A810" s="254" t="s">
        <v>4818</v>
      </c>
      <c r="B810" s="249"/>
      <c r="C810" s="249"/>
      <c r="D810" s="249"/>
      <c r="E810" s="249"/>
      <c r="F810" s="249"/>
      <c r="G810" s="249"/>
      <c r="H810" s="254"/>
      <c r="I810" s="254"/>
    </row>
    <row r="811" spans="1:9" x14ac:dyDescent="0.2">
      <c r="A811" t="s">
        <v>3788</v>
      </c>
      <c r="B811" s="249">
        <v>1.80405396443811E-3</v>
      </c>
      <c r="C811" s="249">
        <v>1.86175447957257E-3</v>
      </c>
      <c r="D811" s="249">
        <v>3.4314407200486401E-3</v>
      </c>
      <c r="E811" s="249">
        <v>3.6806260527112102E-3</v>
      </c>
      <c r="F811" s="249">
        <f>VLOOKUP(A811,[3]pfba_fluxes_formate_NO2!$A$2:$B$679,2,FALSE)</f>
        <v>5.9987512611827101E-3</v>
      </c>
      <c r="G811" s="249">
        <v>1.99646875483399E-3</v>
      </c>
      <c r="H811" t="s">
        <v>4817</v>
      </c>
      <c r="I811" t="s">
        <v>4816</v>
      </c>
    </row>
    <row r="812" spans="1:9" x14ac:dyDescent="0.2">
      <c r="A812" t="s">
        <v>3800</v>
      </c>
      <c r="B812" s="249">
        <v>1.80405396443811E-3</v>
      </c>
      <c r="C812" s="249">
        <v>1.86175447957257E-3</v>
      </c>
      <c r="D812" s="249">
        <v>3.4314407200486401E-3</v>
      </c>
      <c r="E812" s="249">
        <v>3.6806260527112102E-3</v>
      </c>
      <c r="F812" s="249">
        <f>VLOOKUP(A812,[3]pfba_fluxes_formate_NO2!$A$2:$B$679,2,FALSE)</f>
        <v>5.9987512611827101E-3</v>
      </c>
      <c r="G812" s="249">
        <v>1.99646875483399E-3</v>
      </c>
      <c r="H812" t="s">
        <v>4815</v>
      </c>
      <c r="I812" t="s">
        <v>4814</v>
      </c>
    </row>
    <row r="813" spans="1:9" x14ac:dyDescent="0.2">
      <c r="A813" t="s">
        <v>2817</v>
      </c>
      <c r="B813" s="249">
        <v>1.80405396443811E-3</v>
      </c>
      <c r="C813" s="249">
        <v>1.86175447957257E-3</v>
      </c>
      <c r="D813" s="249">
        <v>3.4314407200486401E-3</v>
      </c>
      <c r="E813" s="249">
        <v>3.6806260527112102E-3</v>
      </c>
      <c r="F813" s="249">
        <f>VLOOKUP(A813,[3]pfba_fluxes_formate_NO2!$A$2:$B$679,2,FALSE)</f>
        <v>5.9987512611827101E-3</v>
      </c>
      <c r="G813" s="249">
        <v>1.99646875483399E-3</v>
      </c>
      <c r="H813" t="s">
        <v>4813</v>
      </c>
      <c r="I813" t="s">
        <v>4812</v>
      </c>
    </row>
    <row r="814" spans="1:9" x14ac:dyDescent="0.2">
      <c r="A814" t="s">
        <v>2159</v>
      </c>
      <c r="B814" s="249">
        <v>-1.80405396443811E-3</v>
      </c>
      <c r="C814" s="249">
        <v>-1.86175447957257E-3</v>
      </c>
      <c r="D814" s="249">
        <v>-3.4314407200486401E-3</v>
      </c>
      <c r="E814" s="249">
        <v>-3.6806260527112102E-3</v>
      </c>
      <c r="F814" s="249">
        <f>VLOOKUP(A814,[3]pfba_fluxes_formate_NO2!$A$2:$B$679,2,FALSE)</f>
        <v>-5.9987512611827101E-3</v>
      </c>
      <c r="G814" s="249">
        <v>-1.99646875483399E-3</v>
      </c>
      <c r="H814" t="s">
        <v>4811</v>
      </c>
      <c r="I814" t="s">
        <v>4810</v>
      </c>
    </row>
    <row r="815" spans="1:9" x14ac:dyDescent="0.2">
      <c r="A815" t="s">
        <v>3938</v>
      </c>
      <c r="B815" s="249">
        <v>1.8010816108995501E-3</v>
      </c>
      <c r="C815" s="249">
        <v>1.8586870588499201E-3</v>
      </c>
      <c r="D815" s="249">
        <v>3.4257870892994298E-3</v>
      </c>
      <c r="E815" s="249">
        <v>3.6745618650053302E-3</v>
      </c>
      <c r="F815" s="249">
        <f>VLOOKUP(A815,[3]pfba_fluxes_formate_NO2!$A$2:$B$679,2,FALSE)</f>
        <v>5.9888677378017096E-3</v>
      </c>
      <c r="G815" s="249">
        <v>1.9931793793025298E-3</v>
      </c>
      <c r="H815" t="s">
        <v>4809</v>
      </c>
      <c r="I815" t="s">
        <v>4808</v>
      </c>
    </row>
    <row r="816" spans="1:9" s="253" customFormat="1" x14ac:dyDescent="0.2">
      <c r="A816" s="254" t="s">
        <v>4807</v>
      </c>
      <c r="B816" s="249"/>
      <c r="C816" s="249"/>
      <c r="D816" s="249"/>
      <c r="E816" s="249"/>
      <c r="F816" s="249"/>
      <c r="G816" s="249"/>
      <c r="H816" s="254"/>
      <c r="I816" s="254"/>
    </row>
    <row r="817" spans="1:9" x14ac:dyDescent="0.2">
      <c r="A817" t="s">
        <v>3920</v>
      </c>
      <c r="B817" s="249">
        <v>0</v>
      </c>
      <c r="C817" s="249">
        <v>0</v>
      </c>
      <c r="D817" s="249">
        <v>0</v>
      </c>
      <c r="E817" s="249">
        <v>0</v>
      </c>
      <c r="F817" s="249">
        <f>VLOOKUP(A817,[3]pfba_fluxes_formate_NO2!$A$2:$B$679,2,FALSE)</f>
        <v>0</v>
      </c>
      <c r="G817" s="249">
        <v>0</v>
      </c>
      <c r="H817" t="s">
        <v>4806</v>
      </c>
      <c r="I817" t="s">
        <v>4805</v>
      </c>
    </row>
    <row r="818" spans="1:9" s="253" customFormat="1" x14ac:dyDescent="0.2">
      <c r="A818" s="254" t="s">
        <v>4804</v>
      </c>
      <c r="B818" s="249"/>
      <c r="C818" s="249"/>
      <c r="D818" s="249"/>
      <c r="E818" s="249"/>
      <c r="F818" s="249"/>
      <c r="G818" s="249"/>
      <c r="H818" s="254"/>
      <c r="I818" s="254"/>
    </row>
    <row r="819" spans="1:9" s="253" customFormat="1" x14ac:dyDescent="0.2">
      <c r="A819" s="254" t="s">
        <v>4803</v>
      </c>
      <c r="B819" s="249"/>
      <c r="C819" s="249"/>
      <c r="D819" s="249"/>
      <c r="E819" s="249"/>
      <c r="F819" s="249"/>
      <c r="G819" s="249"/>
      <c r="H819" s="254"/>
      <c r="I819" s="254"/>
    </row>
    <row r="820" spans="1:9" x14ac:dyDescent="0.2">
      <c r="A820" t="s">
        <v>3333</v>
      </c>
      <c r="B820" s="249">
        <v>0</v>
      </c>
      <c r="C820" s="249">
        <v>0</v>
      </c>
      <c r="D820" s="249">
        <v>0</v>
      </c>
      <c r="E820" s="249">
        <v>0</v>
      </c>
      <c r="F820" s="249">
        <f>VLOOKUP(A820,[3]pfba_fluxes_formate_NO2!$A$2:$B$679,2,FALSE)</f>
        <v>0</v>
      </c>
      <c r="G820" s="249">
        <v>0</v>
      </c>
      <c r="H820" t="s">
        <v>4802</v>
      </c>
      <c r="I820" t="s">
        <v>4801</v>
      </c>
    </row>
    <row r="821" spans="1:9" x14ac:dyDescent="0.2">
      <c r="A821" t="s">
        <v>4800</v>
      </c>
      <c r="B821" s="249"/>
      <c r="C821" s="249"/>
      <c r="D821" s="249"/>
      <c r="E821" s="249"/>
      <c r="F821" s="249"/>
      <c r="G821" s="249"/>
      <c r="H821" t="s">
        <v>4799</v>
      </c>
      <c r="I821" t="s">
        <v>4798</v>
      </c>
    </row>
    <row r="822" spans="1:9" s="253" customFormat="1" x14ac:dyDescent="0.2">
      <c r="A822" s="254" t="s">
        <v>4797</v>
      </c>
      <c r="B822" s="249"/>
      <c r="C822" s="249"/>
      <c r="D822" s="249"/>
      <c r="E822" s="249"/>
      <c r="F822" s="249"/>
      <c r="G822" s="249"/>
      <c r="H822" s="254"/>
      <c r="I822" s="254"/>
    </row>
    <row r="823" spans="1:9" x14ac:dyDescent="0.2">
      <c r="A823" t="s">
        <v>3699</v>
      </c>
      <c r="B823" s="249">
        <v>1.44795413368814E-4</v>
      </c>
      <c r="C823" s="249">
        <v>1.4942652203029399E-4</v>
      </c>
      <c r="D823" s="249">
        <v>2.7541131657044101E-4</v>
      </c>
      <c r="E823" s="249">
        <v>2.9541121344689501E-4</v>
      </c>
      <c r="F823" s="249">
        <f>VLOOKUP(A823,[3]pfba_fluxes_formate_NO2!$A$2:$B$679,2,FALSE)</f>
        <v>4.8146656678874398E-4</v>
      </c>
      <c r="G823" s="249">
        <v>0</v>
      </c>
      <c r="H823" t="s">
        <v>4796</v>
      </c>
      <c r="I823" t="s">
        <v>4795</v>
      </c>
    </row>
    <row r="824" spans="1:9" x14ac:dyDescent="0.2">
      <c r="A824" t="s">
        <v>3702</v>
      </c>
      <c r="B824" s="249">
        <v>-2.1814842485799102E-3</v>
      </c>
      <c r="C824" s="249">
        <v>-2.2512564213541101E-3</v>
      </c>
      <c r="D824" s="249">
        <v>-4.1493403347572701E-3</v>
      </c>
      <c r="E824" s="249">
        <v>-4.4506583046716799E-3</v>
      </c>
      <c r="F824" s="249">
        <f>VLOOKUP(A824,[3]pfba_fluxes_formate_NO2!$A$2:$B$679,2,FALSE)</f>
        <v>-7.2537638260143297E-3</v>
      </c>
      <c r="G824" s="249">
        <v>-2.5743934226118998E-3</v>
      </c>
      <c r="H824" t="s">
        <v>4794</v>
      </c>
      <c r="I824" t="s">
        <v>4793</v>
      </c>
    </row>
    <row r="825" spans="1:9" x14ac:dyDescent="0.2">
      <c r="A825" s="260" t="s">
        <v>4792</v>
      </c>
      <c r="B825" s="249"/>
      <c r="C825" s="249"/>
      <c r="D825" s="249"/>
      <c r="E825" s="249"/>
      <c r="F825" s="249"/>
      <c r="G825" s="249"/>
      <c r="H825" s="250"/>
      <c r="I825" s="250"/>
    </row>
    <row r="826" spans="1:9" s="253" customFormat="1" x14ac:dyDescent="0.2">
      <c r="A826" s="254" t="s">
        <v>4791</v>
      </c>
      <c r="B826" s="249"/>
      <c r="C826" s="249"/>
      <c r="D826" s="249"/>
      <c r="E826" s="249"/>
      <c r="F826" s="249"/>
      <c r="G826" s="249"/>
      <c r="H826" s="254"/>
      <c r="I826" s="254"/>
    </row>
    <row r="827" spans="1:9" x14ac:dyDescent="0.2">
      <c r="A827" t="s">
        <v>3839</v>
      </c>
      <c r="B827" s="249">
        <v>-6.4446176308297597E-3</v>
      </c>
      <c r="C827" s="249">
        <v>-6.65074104203652E-3</v>
      </c>
      <c r="D827" s="249">
        <v>-1.2258127417192399E-2</v>
      </c>
      <c r="E827" s="249">
        <v>-1.3148291580720801E-2</v>
      </c>
      <c r="F827" s="249">
        <f>VLOOKUP(A827,[3]pfba_fluxes_formate_NO2!$A$2:$B$679,2,FALSE)</f>
        <v>-2.1429324678118401E-2</v>
      </c>
      <c r="G827" s="249">
        <v>-0.66581226006597705</v>
      </c>
      <c r="H827" t="s">
        <v>4790</v>
      </c>
      <c r="I827" t="s">
        <v>4789</v>
      </c>
    </row>
    <row r="828" spans="1:9" x14ac:dyDescent="0.2">
      <c r="A828" t="s">
        <v>3854</v>
      </c>
      <c r="B828" s="249">
        <v>-9.9446603005599293E-2</v>
      </c>
      <c r="C828" s="249">
        <v>-0.102627284035606</v>
      </c>
      <c r="D828" s="249">
        <v>-0.18920348712450899</v>
      </c>
      <c r="E828" s="249">
        <v>6.4618730672002201E-3</v>
      </c>
      <c r="F828" s="249">
        <f>VLOOKUP(A828,[3]pfba_fluxes_formate_NO2!$A$2:$B$679,2,FALSE)</f>
        <v>1.05316782140909E-2</v>
      </c>
      <c r="G828" s="249">
        <v>-0.21208801324604901</v>
      </c>
      <c r="H828" t="s">
        <v>4788</v>
      </c>
      <c r="I828" t="s">
        <v>4787</v>
      </c>
    </row>
    <row r="829" spans="1:9" s="253" customFormat="1" x14ac:dyDescent="0.2">
      <c r="A829" s="254" t="s">
        <v>4786</v>
      </c>
      <c r="B829" s="249"/>
      <c r="C829" s="249"/>
      <c r="D829" s="249"/>
      <c r="E829" s="249"/>
      <c r="F829" s="249"/>
      <c r="G829" s="249"/>
      <c r="H829" s="254"/>
      <c r="I829" s="254"/>
    </row>
    <row r="830" spans="1:9" x14ac:dyDescent="0.2">
      <c r="A830" t="s">
        <v>3902</v>
      </c>
      <c r="B830" s="249">
        <v>-4.2980943368168198E-2</v>
      </c>
      <c r="C830" s="249">
        <v>-4.4355637596953199E-2</v>
      </c>
      <c r="D830" s="249">
        <v>-8.1801731088552598E-2</v>
      </c>
      <c r="E830" s="249">
        <v>1.6990644910402902E-2</v>
      </c>
      <c r="F830" s="249">
        <f>VLOOKUP(A830,[3]pfba_fluxes_formate_NO2!$A$2:$B$679,2,FALSE)</f>
        <v>2.7691661995771801E-2</v>
      </c>
      <c r="G830" s="249">
        <v>-0.376933734862749</v>
      </c>
      <c r="H830" t="s">
        <v>4785</v>
      </c>
      <c r="I830" t="s">
        <v>4784</v>
      </c>
    </row>
    <row r="831" spans="1:9" s="253" customFormat="1" x14ac:dyDescent="0.2">
      <c r="A831" s="254" t="s">
        <v>4783</v>
      </c>
      <c r="B831" s="249"/>
      <c r="C831" s="249"/>
      <c r="D831" s="249"/>
      <c r="E831" s="249"/>
      <c r="F831" s="249"/>
      <c r="G831" s="249"/>
      <c r="H831" s="254"/>
      <c r="I831" s="254"/>
    </row>
    <row r="832" spans="1:9" s="259" customFormat="1" x14ac:dyDescent="0.2">
      <c r="A832" t="s">
        <v>4782</v>
      </c>
      <c r="B832" s="249"/>
      <c r="C832" s="249"/>
      <c r="D832" s="249"/>
      <c r="E832" s="249"/>
      <c r="F832" s="249"/>
      <c r="G832" s="249"/>
      <c r="H832" t="s">
        <v>4781</v>
      </c>
      <c r="I832" t="s">
        <v>4780</v>
      </c>
    </row>
    <row r="833" spans="1:9" s="253" customFormat="1" x14ac:dyDescent="0.2">
      <c r="A833" s="254" t="s">
        <v>4779</v>
      </c>
      <c r="B833" s="249"/>
      <c r="C833" s="249"/>
      <c r="D833" s="249"/>
      <c r="E833" s="249"/>
      <c r="F833" s="249"/>
      <c r="G833" s="249"/>
      <c r="H833" s="254"/>
      <c r="I833" s="254"/>
    </row>
    <row r="834" spans="1:9" x14ac:dyDescent="0.2">
      <c r="A834" t="s">
        <v>3378</v>
      </c>
      <c r="B834" s="249">
        <v>0</v>
      </c>
      <c r="C834" s="249">
        <v>0</v>
      </c>
      <c r="D834" s="249">
        <v>0</v>
      </c>
      <c r="E834" s="249">
        <v>0</v>
      </c>
      <c r="F834" s="249">
        <f>VLOOKUP(A834,[3]pfba_fluxes_formate_NO2!$A$2:$B$679,2,FALSE)</f>
        <v>0</v>
      </c>
      <c r="G834" s="249">
        <v>0</v>
      </c>
      <c r="H834" t="s">
        <v>4778</v>
      </c>
      <c r="I834" t="s">
        <v>4777</v>
      </c>
    </row>
    <row r="835" spans="1:9" x14ac:dyDescent="0.2">
      <c r="A835" t="s">
        <v>3474</v>
      </c>
      <c r="B835" s="249">
        <v>1.0297470706297201E-3</v>
      </c>
      <c r="C835" s="249">
        <v>1.06268230295243E-3</v>
      </c>
      <c r="D835" s="249">
        <v>2.0564085774413799E-3</v>
      </c>
      <c r="E835" s="249">
        <v>-0.41660424362053899</v>
      </c>
      <c r="F835" s="249">
        <f>VLOOKUP(A835,[3]pfba_fluxes_formate_NO2!$A$2:$B$679,2,FALSE)</f>
        <v>-0.678989170876516</v>
      </c>
      <c r="G835" s="249">
        <v>1.19645239623633E-3</v>
      </c>
      <c r="H835" t="s">
        <v>4776</v>
      </c>
      <c r="I835" t="s">
        <v>4775</v>
      </c>
    </row>
    <row r="836" spans="1:9" s="253" customFormat="1" x14ac:dyDescent="0.2">
      <c r="A836" s="254" t="s">
        <v>4774</v>
      </c>
      <c r="B836" s="249"/>
      <c r="C836" s="249"/>
      <c r="D836" s="249"/>
      <c r="E836" s="249"/>
      <c r="F836" s="249"/>
      <c r="G836" s="249"/>
      <c r="H836" s="254"/>
      <c r="I836" s="254"/>
    </row>
    <row r="837" spans="1:9" x14ac:dyDescent="0.2">
      <c r="A837" t="s">
        <v>3609</v>
      </c>
      <c r="B837" s="249">
        <v>-2.07544587545951E-3</v>
      </c>
      <c r="C837" s="249">
        <v>-2.1418265372957499E-3</v>
      </c>
      <c r="D837" s="249">
        <v>-3.9476477032808098E-3</v>
      </c>
      <c r="E837" s="249">
        <v>-4.2343191006414902E-3</v>
      </c>
      <c r="F837" s="249">
        <f>VLOOKUP(A837,[3]pfba_fluxes_formate_NO2!$A$2:$B$679,2,FALSE)</f>
        <v>-6.9011702578458201E-3</v>
      </c>
      <c r="G837" s="249">
        <v>-2.2968064838318398E-3</v>
      </c>
      <c r="H837" t="s">
        <v>4773</v>
      </c>
      <c r="I837" t="s">
        <v>4772</v>
      </c>
    </row>
    <row r="838" spans="1:9" x14ac:dyDescent="0.2">
      <c r="A838" t="s">
        <v>3162</v>
      </c>
      <c r="B838" s="249">
        <v>0</v>
      </c>
      <c r="C838" s="249">
        <v>0</v>
      </c>
      <c r="D838" s="249">
        <v>0</v>
      </c>
      <c r="E838" s="249">
        <v>0</v>
      </c>
      <c r="F838" s="249">
        <f>VLOOKUP(A838,[3]pfba_fluxes_formate_NO2!$A$2:$B$679,2,FALSE)</f>
        <v>0</v>
      </c>
      <c r="G838" s="249">
        <v>0</v>
      </c>
      <c r="H838" t="s">
        <v>4771</v>
      </c>
      <c r="I838" t="s">
        <v>4770</v>
      </c>
    </row>
    <row r="839" spans="1:9" x14ac:dyDescent="0.2">
      <c r="A839" t="s">
        <v>3408</v>
      </c>
      <c r="B839" s="249">
        <v>0</v>
      </c>
      <c r="C839" s="249">
        <v>0</v>
      </c>
      <c r="D839" s="249">
        <v>0</v>
      </c>
      <c r="E839" s="249">
        <v>0</v>
      </c>
      <c r="F839" s="249">
        <f>VLOOKUP(A839,[3]pfba_fluxes_formate_NO2!$A$2:$B$679,2,FALSE)</f>
        <v>0</v>
      </c>
      <c r="G839" s="249">
        <v>0</v>
      </c>
      <c r="H839" t="s">
        <v>4769</v>
      </c>
      <c r="I839" t="s">
        <v>4768</v>
      </c>
    </row>
    <row r="840" spans="1:9" x14ac:dyDescent="0.2">
      <c r="A840" t="s">
        <v>3537</v>
      </c>
      <c r="B840" s="249">
        <v>0</v>
      </c>
      <c r="C840" s="249">
        <v>0</v>
      </c>
      <c r="D840" s="249">
        <v>0</v>
      </c>
      <c r="E840" s="249">
        <v>0</v>
      </c>
      <c r="F840" s="249">
        <f>VLOOKUP(A840,[3]pfba_fluxes_formate_NO2!$A$2:$B$679,2,FALSE)</f>
        <v>0</v>
      </c>
      <c r="G840" s="249">
        <v>0</v>
      </c>
      <c r="H840" t="s">
        <v>4767</v>
      </c>
      <c r="I840" t="s">
        <v>4766</v>
      </c>
    </row>
    <row r="841" spans="1:9" s="253" customFormat="1" x14ac:dyDescent="0.2">
      <c r="A841" s="254" t="s">
        <v>4765</v>
      </c>
      <c r="B841" s="249"/>
      <c r="C841" s="249"/>
      <c r="D841" s="249"/>
      <c r="E841" s="249"/>
      <c r="F841" s="249"/>
      <c r="G841" s="249"/>
      <c r="H841" s="254"/>
      <c r="I841" s="254"/>
    </row>
    <row r="842" spans="1:9" x14ac:dyDescent="0.2">
      <c r="A842" t="s">
        <v>3908</v>
      </c>
      <c r="B842" s="249">
        <v>0</v>
      </c>
      <c r="C842" s="249">
        <v>0</v>
      </c>
      <c r="D842" s="249">
        <v>0</v>
      </c>
      <c r="E842" s="249">
        <v>0</v>
      </c>
      <c r="F842" s="249">
        <f>VLOOKUP(A842,[3]pfba_fluxes_formate_NO2!$A$2:$B$679,2,FALSE)</f>
        <v>0</v>
      </c>
      <c r="G842" s="249">
        <v>0</v>
      </c>
      <c r="H842" t="s">
        <v>4764</v>
      </c>
      <c r="I842" t="s">
        <v>4763</v>
      </c>
    </row>
    <row r="843" spans="1:9" x14ac:dyDescent="0.2">
      <c r="A843" s="254" t="s">
        <v>4762</v>
      </c>
      <c r="B843" s="249"/>
      <c r="C843" s="249"/>
      <c r="D843" s="249"/>
      <c r="E843" s="249"/>
      <c r="F843" s="249"/>
      <c r="G843" s="249"/>
      <c r="H843" s="258"/>
      <c r="I843" s="258"/>
    </row>
    <row r="844" spans="1:9" x14ac:dyDescent="0.2">
      <c r="A844" t="s">
        <v>3066</v>
      </c>
      <c r="B844" s="249">
        <v>0</v>
      </c>
      <c r="C844" s="249">
        <v>0</v>
      </c>
      <c r="D844" s="249">
        <v>0</v>
      </c>
      <c r="E844" s="249">
        <v>0</v>
      </c>
      <c r="F844" s="249">
        <f>VLOOKUP(A844,[3]pfba_fluxes_formate_NO2!$A$2:$B$679,2,FALSE)</f>
        <v>0</v>
      </c>
      <c r="G844" s="249">
        <v>0</v>
      </c>
      <c r="H844" t="s">
        <v>4761</v>
      </c>
      <c r="I844" t="s">
        <v>4760</v>
      </c>
    </row>
    <row r="845" spans="1:9" s="253" customFormat="1" x14ac:dyDescent="0.2">
      <c r="A845" s="254" t="s">
        <v>4759</v>
      </c>
      <c r="B845" s="249"/>
      <c r="C845" s="249"/>
      <c r="D845" s="249"/>
      <c r="E845" s="249"/>
      <c r="F845" s="249"/>
      <c r="G845" s="249"/>
      <c r="H845" s="254"/>
      <c r="I845" s="254"/>
    </row>
    <row r="846" spans="1:9" x14ac:dyDescent="0.2">
      <c r="A846" t="s">
        <v>3914</v>
      </c>
      <c r="B846" s="249">
        <v>0</v>
      </c>
      <c r="C846" s="249">
        <v>0</v>
      </c>
      <c r="D846" s="249">
        <v>0</v>
      </c>
      <c r="E846" s="249">
        <v>0.104672315287136</v>
      </c>
      <c r="F846" s="249">
        <f>VLOOKUP(A846,[3]pfba_fluxes_formate_NO2!$A$2:$B$679,2,FALSE)</f>
        <v>0.17059684258854099</v>
      </c>
      <c r="G846" s="249">
        <v>0</v>
      </c>
      <c r="H846" t="s">
        <v>4758</v>
      </c>
      <c r="I846" t="s">
        <v>4757</v>
      </c>
    </row>
    <row r="847" spans="1:9" s="253" customFormat="1" x14ac:dyDescent="0.2">
      <c r="A847" s="254" t="s">
        <v>4756</v>
      </c>
      <c r="B847" s="249"/>
      <c r="C847" s="249"/>
      <c r="D847" s="249"/>
      <c r="E847" s="249"/>
      <c r="F847" s="249"/>
      <c r="G847" s="249"/>
      <c r="H847" s="254"/>
      <c r="I847" s="254"/>
    </row>
    <row r="848" spans="1:9" x14ac:dyDescent="0.2">
      <c r="A848" t="s">
        <v>3516</v>
      </c>
      <c r="B848" s="249">
        <v>1.0278880484831899E-3</v>
      </c>
      <c r="C848" s="249">
        <v>1.0607638221946001E-3</v>
      </c>
      <c r="D848" s="249">
        <v>1.9551171831576099E-3</v>
      </c>
      <c r="E848" s="249">
        <v>2.0970944356955902E-3</v>
      </c>
      <c r="F848" s="249">
        <f>VLOOKUP(A848,[3]pfba_fluxes_formate_NO2!$A$2:$B$679,2,FALSE)</f>
        <v>3.41788264028658E-3</v>
      </c>
      <c r="G848" s="249">
        <v>0.65981779893691905</v>
      </c>
      <c r="H848" t="s">
        <v>4755</v>
      </c>
      <c r="I848" t="s">
        <v>4754</v>
      </c>
    </row>
    <row r="849" spans="1:9" x14ac:dyDescent="0.2">
      <c r="A849" t="s">
        <v>3836</v>
      </c>
      <c r="B849" s="249">
        <v>-1.0278880484831899E-3</v>
      </c>
      <c r="C849" s="249">
        <v>-1.0607638221946001E-3</v>
      </c>
      <c r="D849" s="249">
        <v>-1.9551171831576099E-3</v>
      </c>
      <c r="E849" s="249">
        <v>-2.0970944356955902E-3</v>
      </c>
      <c r="F849" s="249">
        <f>VLOOKUP(A849,[3]pfba_fluxes_formate_NO2!$A$2:$B$679,2,FALSE)</f>
        <v>-3.41788264028658E-3</v>
      </c>
      <c r="G849" s="249">
        <v>-0.65981779893691905</v>
      </c>
      <c r="H849" t="s">
        <v>4753</v>
      </c>
      <c r="I849" t="s">
        <v>4752</v>
      </c>
    </row>
    <row r="850" spans="1:9" s="253" customFormat="1" x14ac:dyDescent="0.2">
      <c r="A850" s="254" t="s">
        <v>4751</v>
      </c>
      <c r="B850" s="249"/>
      <c r="C850" s="249"/>
      <c r="D850" s="249"/>
      <c r="E850" s="249"/>
      <c r="F850" s="249"/>
      <c r="G850" s="249"/>
      <c r="H850" s="254"/>
      <c r="I850" s="254"/>
    </row>
    <row r="851" spans="1:9" x14ac:dyDescent="0.2">
      <c r="A851" t="s">
        <v>3734</v>
      </c>
      <c r="B851" s="249">
        <v>-2.82765149989371E-4</v>
      </c>
      <c r="C851" s="249">
        <v>-2.9180905617958401E-4</v>
      </c>
      <c r="D851" s="249">
        <v>-5.3783970380641996E-4</v>
      </c>
      <c r="E851" s="249">
        <v>-5.7689669952518596E-4</v>
      </c>
      <c r="F851" s="249">
        <f>VLOOKUP(A851,[3]pfba_fluxes_formate_NO2!$A$2:$B$679,2,FALSE)</f>
        <v>-9.4023672991709205E-4</v>
      </c>
      <c r="G851" s="249">
        <v>-3.1292400229588198E-4</v>
      </c>
      <c r="H851" t="s">
        <v>4750</v>
      </c>
      <c r="I851" t="s">
        <v>4749</v>
      </c>
    </row>
    <row r="852" spans="1:9" x14ac:dyDescent="0.2">
      <c r="A852" t="s">
        <v>3336</v>
      </c>
      <c r="B852" s="249">
        <v>0</v>
      </c>
      <c r="C852" s="249">
        <v>0</v>
      </c>
      <c r="D852" s="249">
        <v>0</v>
      </c>
      <c r="E852" s="249">
        <v>0</v>
      </c>
      <c r="F852" s="249">
        <f>VLOOKUP(A852,[3]pfba_fluxes_formate_NO2!$A$2:$B$679,2,FALSE)</f>
        <v>0</v>
      </c>
      <c r="G852" s="249">
        <v>0</v>
      </c>
      <c r="H852" t="s">
        <v>4748</v>
      </c>
      <c r="I852" t="s">
        <v>4747</v>
      </c>
    </row>
    <row r="853" spans="1:9" x14ac:dyDescent="0.2">
      <c r="A853" t="s">
        <v>3339</v>
      </c>
      <c r="B853" s="249">
        <v>0</v>
      </c>
      <c r="C853" s="249">
        <v>0</v>
      </c>
      <c r="D853" s="249">
        <v>0</v>
      </c>
      <c r="E853" s="249">
        <v>0</v>
      </c>
      <c r="F853" s="249">
        <f>VLOOKUP(A853,[3]pfba_fluxes_formate_NO2!$A$2:$B$679,2,FALSE)</f>
        <v>0</v>
      </c>
      <c r="G853" s="249">
        <v>0</v>
      </c>
      <c r="H853" t="s">
        <v>4746</v>
      </c>
      <c r="I853" t="s">
        <v>4745</v>
      </c>
    </row>
    <row r="854" spans="1:9" x14ac:dyDescent="0.2">
      <c r="A854" t="s">
        <v>3264</v>
      </c>
      <c r="B854" s="249">
        <v>0</v>
      </c>
      <c r="C854" s="249">
        <v>0</v>
      </c>
      <c r="D854" s="249">
        <v>0</v>
      </c>
      <c r="E854" s="249">
        <v>0</v>
      </c>
      <c r="F854" s="249">
        <f>VLOOKUP(A854,[3]pfba_fluxes_formate_NO2!$A$2:$B$679,2,FALSE)</f>
        <v>0</v>
      </c>
      <c r="G854" s="249">
        <v>0</v>
      </c>
      <c r="H854" t="s">
        <v>4744</v>
      </c>
      <c r="I854" t="s">
        <v>4743</v>
      </c>
    </row>
    <row r="855" spans="1:9" x14ac:dyDescent="0.2">
      <c r="A855" t="s">
        <v>3534</v>
      </c>
      <c r="B855" s="249">
        <v>0</v>
      </c>
      <c r="C855" s="249">
        <v>0</v>
      </c>
      <c r="D855" s="249">
        <v>0</v>
      </c>
      <c r="E855" s="249">
        <v>0</v>
      </c>
      <c r="F855" s="249">
        <f>VLOOKUP(A855,[3]pfba_fluxes_formate_NO2!$A$2:$B$679,2,FALSE)</f>
        <v>0</v>
      </c>
      <c r="G855" s="249">
        <v>0</v>
      </c>
      <c r="H855" t="s">
        <v>4742</v>
      </c>
      <c r="I855" t="s">
        <v>4741</v>
      </c>
    </row>
    <row r="856" spans="1:9" s="253" customFormat="1" x14ac:dyDescent="0.2">
      <c r="A856" s="254" t="s">
        <v>4740</v>
      </c>
      <c r="B856" s="249"/>
      <c r="C856" s="249"/>
      <c r="D856" s="249"/>
      <c r="E856" s="249"/>
      <c r="F856" s="249"/>
      <c r="G856" s="249"/>
      <c r="H856" s="254"/>
      <c r="I856" s="254"/>
    </row>
    <row r="857" spans="1:9" x14ac:dyDescent="0.2">
      <c r="A857" t="s">
        <v>3573</v>
      </c>
      <c r="B857" s="249">
        <v>-4.78230576322151E-3</v>
      </c>
      <c r="C857" s="249">
        <v>-4.9352621112619703E-3</v>
      </c>
      <c r="D857" s="249">
        <v>-9.0962903855000294E-3</v>
      </c>
      <c r="E857" s="249">
        <v>-9.7568473732582203E-3</v>
      </c>
      <c r="F857" s="249">
        <f>VLOOKUP(A857,[3]pfba_fluxes_formate_NO2!$A$2:$B$679,2,FALSE)</f>
        <v>-1.59018872461619E-2</v>
      </c>
      <c r="G857" s="249">
        <v>-5.29237163662562E-3</v>
      </c>
      <c r="H857" t="s">
        <v>4739</v>
      </c>
      <c r="I857" t="s">
        <v>4738</v>
      </c>
    </row>
    <row r="858" spans="1:9" x14ac:dyDescent="0.2">
      <c r="A858" t="s">
        <v>3141</v>
      </c>
      <c r="B858" s="249">
        <v>0</v>
      </c>
      <c r="C858" s="249">
        <v>0</v>
      </c>
      <c r="D858" s="249">
        <v>0</v>
      </c>
      <c r="E858" s="249">
        <v>0</v>
      </c>
      <c r="F858" s="249">
        <f>VLOOKUP(A858,[3]pfba_fluxes_formate_NO2!$A$2:$B$679,2,FALSE)</f>
        <v>0</v>
      </c>
      <c r="G858" s="249">
        <v>0</v>
      </c>
      <c r="H858" t="s">
        <v>4737</v>
      </c>
      <c r="I858" t="s">
        <v>4736</v>
      </c>
    </row>
    <row r="859" spans="1:9" s="253" customFormat="1" x14ac:dyDescent="0.2">
      <c r="A859" s="254" t="s">
        <v>4735</v>
      </c>
      <c r="B859" s="249"/>
      <c r="C859" s="249"/>
      <c r="D859" s="249"/>
      <c r="E859" s="249"/>
      <c r="F859" s="249"/>
      <c r="G859" s="249"/>
      <c r="H859" s="254"/>
      <c r="I859" s="254"/>
    </row>
    <row r="860" spans="1:9" x14ac:dyDescent="0.2">
      <c r="A860" t="s">
        <v>3315</v>
      </c>
      <c r="B860" s="249">
        <v>0</v>
      </c>
      <c r="C860" s="249">
        <v>0</v>
      </c>
      <c r="D860" s="249">
        <v>0</v>
      </c>
      <c r="E860" s="249">
        <v>0</v>
      </c>
      <c r="F860" s="249">
        <f>VLOOKUP(A860,[3]pfba_fluxes_formate_NO2!$A$2:$B$679,2,FALSE)</f>
        <v>0</v>
      </c>
      <c r="G860" s="249">
        <v>0</v>
      </c>
      <c r="H860" t="s">
        <v>4734</v>
      </c>
      <c r="I860" t="s">
        <v>4733</v>
      </c>
    </row>
    <row r="861" spans="1:9" x14ac:dyDescent="0.2">
      <c r="A861" t="s">
        <v>3636</v>
      </c>
      <c r="B861" s="249">
        <v>0</v>
      </c>
      <c r="C861" s="249">
        <v>0</v>
      </c>
      <c r="D861" s="249">
        <v>0</v>
      </c>
      <c r="E861" s="249">
        <v>0</v>
      </c>
      <c r="F861" s="249">
        <f>VLOOKUP(A861,[3]pfba_fluxes_formate_NO2!$A$2:$B$679,2,FALSE)</f>
        <v>0</v>
      </c>
      <c r="G861" s="249">
        <v>0</v>
      </c>
      <c r="H861" t="s">
        <v>4732</v>
      </c>
      <c r="I861" t="s">
        <v>4731</v>
      </c>
    </row>
    <row r="862" spans="1:9" s="253" customFormat="1" x14ac:dyDescent="0.2">
      <c r="A862" s="254" t="s">
        <v>4730</v>
      </c>
      <c r="B862" s="249"/>
      <c r="C862" s="249"/>
      <c r="D862" s="249"/>
      <c r="E862" s="249"/>
      <c r="F862" s="249"/>
      <c r="G862" s="249"/>
      <c r="H862" s="254"/>
      <c r="I862" s="254"/>
    </row>
    <row r="863" spans="1:9" x14ac:dyDescent="0.2">
      <c r="A863" t="s">
        <v>2880</v>
      </c>
      <c r="B863" s="249">
        <v>0</v>
      </c>
      <c r="C863" s="249">
        <v>0</v>
      </c>
      <c r="D863" s="249">
        <v>0</v>
      </c>
      <c r="E863" s="249">
        <v>0</v>
      </c>
      <c r="F863" s="249">
        <f>VLOOKUP(A863,[3]pfba_fluxes_formate_NO2!$A$2:$B$679,2,FALSE)</f>
        <v>0</v>
      </c>
      <c r="G863" s="249">
        <v>0</v>
      </c>
      <c r="H863" t="s">
        <v>4729</v>
      </c>
      <c r="I863" t="s">
        <v>4728</v>
      </c>
    </row>
    <row r="864" spans="1:9" x14ac:dyDescent="0.2">
      <c r="A864" t="s">
        <v>3324</v>
      </c>
      <c r="B864" s="249">
        <v>0</v>
      </c>
      <c r="C864" s="249">
        <v>0</v>
      </c>
      <c r="D864" s="249">
        <v>0</v>
      </c>
      <c r="E864" s="249">
        <v>0</v>
      </c>
      <c r="F864" s="249">
        <f>VLOOKUP(A864,[3]pfba_fluxes_formate_NO2!$A$2:$B$679,2,FALSE)</f>
        <v>0</v>
      </c>
      <c r="G864" s="249">
        <v>0</v>
      </c>
      <c r="H864" t="s">
        <v>4727</v>
      </c>
      <c r="I864" t="s">
        <v>4726</v>
      </c>
    </row>
    <row r="865" spans="1:9" s="256" customFormat="1" ht="19" x14ac:dyDescent="0.25">
      <c r="A865" s="251" t="s">
        <v>4725</v>
      </c>
      <c r="B865" s="249"/>
      <c r="C865" s="249"/>
      <c r="D865" s="249"/>
      <c r="E865" s="249"/>
      <c r="F865" s="249"/>
      <c r="G865" s="249"/>
      <c r="H865" s="251"/>
      <c r="I865" s="251"/>
    </row>
    <row r="866" spans="1:9" s="256" customFormat="1" ht="19" x14ac:dyDescent="0.25">
      <c r="A866" s="254" t="s">
        <v>4724</v>
      </c>
      <c r="B866" s="249"/>
      <c r="C866" s="249"/>
      <c r="D866" s="249"/>
      <c r="E866" s="249"/>
      <c r="F866" s="249"/>
      <c r="G866" s="249"/>
      <c r="H866" s="257"/>
      <c r="I866" s="257"/>
    </row>
    <row r="867" spans="1:9" x14ac:dyDescent="0.2">
      <c r="A867" t="s">
        <v>2847</v>
      </c>
      <c r="B867" s="249">
        <v>0</v>
      </c>
      <c r="C867" s="249">
        <v>0</v>
      </c>
      <c r="D867" s="249">
        <v>0</v>
      </c>
      <c r="E867" s="249">
        <v>0</v>
      </c>
      <c r="F867" s="249">
        <f>VLOOKUP(A867,[3]pfba_fluxes_formate_NO2!$A$2:$B$679,2,FALSE)</f>
        <v>0</v>
      </c>
      <c r="G867" s="249">
        <v>0</v>
      </c>
      <c r="H867" t="s">
        <v>4723</v>
      </c>
      <c r="I867" t="s">
        <v>4722</v>
      </c>
    </row>
    <row r="868" spans="1:9" x14ac:dyDescent="0.2">
      <c r="A868" t="s">
        <v>2841</v>
      </c>
      <c r="B868" s="249">
        <v>0</v>
      </c>
      <c r="C868" s="249">
        <v>0</v>
      </c>
      <c r="D868" s="249">
        <v>0</v>
      </c>
      <c r="E868" s="249">
        <v>0</v>
      </c>
      <c r="F868" s="249">
        <f>VLOOKUP(A868,[3]pfba_fluxes_formate_NO2!$A$2:$B$679,2,FALSE)</f>
        <v>0</v>
      </c>
      <c r="G868" s="249">
        <v>0</v>
      </c>
      <c r="H868" t="s">
        <v>4721</v>
      </c>
      <c r="I868" t="s">
        <v>4720</v>
      </c>
    </row>
    <row r="869" spans="1:9" x14ac:dyDescent="0.2">
      <c r="A869" t="s">
        <v>2832</v>
      </c>
      <c r="B869" s="249">
        <v>3.8857245261190403E-5</v>
      </c>
      <c r="C869" s="249">
        <v>4.0100047922570303E-5</v>
      </c>
      <c r="D869" s="249">
        <v>7.3909282253480096E-5</v>
      </c>
      <c r="E869" s="249">
        <v>7.9276447414626701E-5</v>
      </c>
      <c r="F869" s="249">
        <f>VLOOKUP(A869,[3]pfba_fluxes_formate_NO2!$A$2:$B$679,2,FALSE)</f>
        <v>1.29206195386317E-4</v>
      </c>
      <c r="G869" s="249">
        <v>4.3001638305786499E-5</v>
      </c>
      <c r="H869" t="s">
        <v>4719</v>
      </c>
      <c r="I869" t="s">
        <v>4718</v>
      </c>
    </row>
    <row r="870" spans="1:9" x14ac:dyDescent="0.2">
      <c r="A870" t="s">
        <v>2700</v>
      </c>
      <c r="B870" s="249">
        <v>0</v>
      </c>
      <c r="C870" s="249">
        <v>0</v>
      </c>
      <c r="D870" s="249">
        <v>0</v>
      </c>
      <c r="E870" s="249">
        <v>0</v>
      </c>
      <c r="F870" s="249">
        <f>VLOOKUP(A870,[3]pfba_fluxes_formate_NO2!$A$2:$B$679,2,FALSE)</f>
        <v>0</v>
      </c>
      <c r="G870" s="249">
        <v>0</v>
      </c>
      <c r="H870" t="s">
        <v>4717</v>
      </c>
      <c r="I870" t="s">
        <v>4716</v>
      </c>
    </row>
    <row r="871" spans="1:9" x14ac:dyDescent="0.2">
      <c r="A871" t="s">
        <v>2694</v>
      </c>
      <c r="B871" s="249">
        <v>0</v>
      </c>
      <c r="C871" s="249">
        <v>0</v>
      </c>
      <c r="D871" s="249">
        <v>0</v>
      </c>
      <c r="E871" s="249">
        <v>0</v>
      </c>
      <c r="F871" s="249">
        <f>VLOOKUP(A871,[3]pfba_fluxes_formate_NO2!$A$2:$B$679,2,FALSE)</f>
        <v>0</v>
      </c>
      <c r="G871" s="249">
        <v>0</v>
      </c>
      <c r="H871" t="s">
        <v>4715</v>
      </c>
      <c r="I871" t="s">
        <v>4714</v>
      </c>
    </row>
    <row r="872" spans="1:9" x14ac:dyDescent="0.2">
      <c r="A872" t="s">
        <v>2233</v>
      </c>
      <c r="B872" s="249">
        <v>0</v>
      </c>
      <c r="C872" s="249">
        <v>0</v>
      </c>
      <c r="D872" s="249">
        <v>0</v>
      </c>
      <c r="E872" s="249">
        <v>0</v>
      </c>
      <c r="F872" s="249">
        <f>VLOOKUP(A872,[3]pfba_fluxes_formate_NO2!$A$2:$B$679,2,FALSE)</f>
        <v>0</v>
      </c>
      <c r="G872" s="249">
        <v>0</v>
      </c>
      <c r="H872" t="s">
        <v>2232</v>
      </c>
      <c r="I872" t="s">
        <v>4713</v>
      </c>
    </row>
    <row r="873" spans="1:9" x14ac:dyDescent="0.2">
      <c r="A873" t="s">
        <v>2230</v>
      </c>
      <c r="B873" s="249">
        <v>0</v>
      </c>
      <c r="C873" s="249">
        <v>0</v>
      </c>
      <c r="D873" s="249">
        <v>0</v>
      </c>
      <c r="E873" s="249">
        <v>0</v>
      </c>
      <c r="F873" s="249">
        <f>VLOOKUP(A873,[3]pfba_fluxes_formate_NO2!$A$2:$B$679,2,FALSE)</f>
        <v>0</v>
      </c>
      <c r="G873" s="249">
        <v>0</v>
      </c>
      <c r="H873" t="s">
        <v>2229</v>
      </c>
      <c r="I873" t="s">
        <v>4712</v>
      </c>
    </row>
    <row r="874" spans="1:9" x14ac:dyDescent="0.2">
      <c r="A874" t="s">
        <v>2221</v>
      </c>
      <c r="B874" s="249">
        <v>1.7269886782751299E-5</v>
      </c>
      <c r="C874" s="249">
        <v>1.7822243521142301E-5</v>
      </c>
      <c r="D874" s="249">
        <v>3.2848569890435598E-5</v>
      </c>
      <c r="E874" s="249">
        <v>3.5233976628723002E-5</v>
      </c>
      <c r="F874" s="249">
        <f>VLOOKUP(A874,[3]pfba_fluxes_formate_NO2!$A$2:$B$679,2,FALSE)</f>
        <v>5.74249757272522E-5</v>
      </c>
      <c r="G874" s="249">
        <v>1.9111839247016199E-5</v>
      </c>
      <c r="H874" t="s">
        <v>4711</v>
      </c>
      <c r="I874" t="s">
        <v>4710</v>
      </c>
    </row>
    <row r="875" spans="1:9" x14ac:dyDescent="0.2">
      <c r="A875" t="s">
        <v>2213</v>
      </c>
      <c r="B875" s="249">
        <v>0</v>
      </c>
      <c r="C875" s="249">
        <v>0</v>
      </c>
      <c r="D875" s="249">
        <v>0</v>
      </c>
      <c r="E875" s="249">
        <v>0</v>
      </c>
      <c r="F875" s="249">
        <f>VLOOKUP(A875,[3]pfba_fluxes_formate_NO2!$A$2:$B$679,2,FALSE)</f>
        <v>0</v>
      </c>
      <c r="G875" s="249">
        <v>0</v>
      </c>
      <c r="H875" t="s">
        <v>4709</v>
      </c>
      <c r="I875" t="s">
        <v>4708</v>
      </c>
    </row>
    <row r="876" spans="1:9" hidden="1" x14ac:dyDescent="0.2">
      <c r="A876" t="s">
        <v>2204</v>
      </c>
      <c r="B876" s="249">
        <v>0</v>
      </c>
      <c r="C876" s="249">
        <v>0</v>
      </c>
      <c r="D876" s="249">
        <v>0</v>
      </c>
      <c r="E876" s="249">
        <v>0</v>
      </c>
      <c r="F876" s="249">
        <f>VLOOKUP(A876,[3]pfba_fluxes_formate_NO2!$A$2:$B$679,2,FALSE)</f>
        <v>0</v>
      </c>
      <c r="G876" s="249">
        <v>0</v>
      </c>
      <c r="H876" t="s">
        <v>4707</v>
      </c>
      <c r="I876" t="s">
        <v>4706</v>
      </c>
    </row>
    <row r="877" spans="1:9" hidden="1" x14ac:dyDescent="0.2">
      <c r="A877" t="s">
        <v>4705</v>
      </c>
      <c r="B877" s="249" t="e">
        <v>#N/A</v>
      </c>
      <c r="C877" s="249" t="e">
        <v>#N/A</v>
      </c>
      <c r="D877" s="249" t="e">
        <v>#N/A</v>
      </c>
      <c r="E877" s="249" t="e">
        <v>#N/A</v>
      </c>
      <c r="F877" s="249" t="e">
        <f>VLOOKUP(A877,[3]pfba_fluxes_formate_NO2!$A$2:$B$679,2,FALSE)</f>
        <v>#N/A</v>
      </c>
      <c r="G877" s="249" t="e">
        <v>#N/A</v>
      </c>
      <c r="H877" t="s">
        <v>4704</v>
      </c>
      <c r="I877" t="s">
        <v>4703</v>
      </c>
    </row>
    <row r="878" spans="1:9" hidden="1" x14ac:dyDescent="0.2">
      <c r="A878" t="s">
        <v>4702</v>
      </c>
      <c r="B878" s="249" t="e">
        <v>#N/A</v>
      </c>
      <c r="C878" s="249" t="e">
        <v>#N/A</v>
      </c>
      <c r="D878" s="249" t="e">
        <v>#N/A</v>
      </c>
      <c r="E878" s="249" t="e">
        <v>#N/A</v>
      </c>
      <c r="F878" s="249" t="e">
        <f>VLOOKUP(A878,[3]pfba_fluxes_formate_NO2!$A$2:$B$679,2,FALSE)</f>
        <v>#N/A</v>
      </c>
      <c r="G878" s="249" t="e">
        <v>#N/A</v>
      </c>
      <c r="H878" t="s">
        <v>4701</v>
      </c>
      <c r="I878" t="s">
        <v>4700</v>
      </c>
    </row>
    <row r="879" spans="1:9" hidden="1" x14ac:dyDescent="0.2">
      <c r="A879" t="s">
        <v>4699</v>
      </c>
      <c r="B879" s="249" t="e">
        <v>#N/A</v>
      </c>
      <c r="C879" s="249" t="e">
        <v>#N/A</v>
      </c>
      <c r="D879" s="249" t="e">
        <v>#N/A</v>
      </c>
      <c r="E879" s="249" t="e">
        <v>#N/A</v>
      </c>
      <c r="F879" s="249" t="e">
        <f>VLOOKUP(A879,[3]pfba_fluxes_formate_NO2!$A$2:$B$679,2,FALSE)</f>
        <v>#N/A</v>
      </c>
      <c r="G879" s="249" t="e">
        <v>#N/A</v>
      </c>
      <c r="H879" t="s">
        <v>4698</v>
      </c>
      <c r="I879" t="s">
        <v>4697</v>
      </c>
    </row>
    <row r="880" spans="1:9" hidden="1" x14ac:dyDescent="0.2">
      <c r="A880" t="s">
        <v>4696</v>
      </c>
      <c r="B880" s="249" t="e">
        <v>#N/A</v>
      </c>
      <c r="C880" s="249" t="e">
        <v>#N/A</v>
      </c>
      <c r="D880" s="249" t="e">
        <v>#N/A</v>
      </c>
      <c r="E880" s="249" t="e">
        <v>#N/A</v>
      </c>
      <c r="F880" s="249" t="e">
        <f>VLOOKUP(A880,[3]pfba_fluxes_formate_NO2!$A$2:$B$679,2,FALSE)</f>
        <v>#N/A</v>
      </c>
      <c r="G880" s="249" t="e">
        <v>#N/A</v>
      </c>
      <c r="H880" t="s">
        <v>4695</v>
      </c>
      <c r="I880" t="s">
        <v>4694</v>
      </c>
    </row>
    <row r="881" spans="1:9" hidden="1" x14ac:dyDescent="0.2">
      <c r="A881" t="s">
        <v>4693</v>
      </c>
      <c r="B881" s="249" t="e">
        <v>#N/A</v>
      </c>
      <c r="C881" s="249" t="e">
        <v>#N/A</v>
      </c>
      <c r="D881" s="249" t="e">
        <v>#N/A</v>
      </c>
      <c r="E881" s="249" t="e">
        <v>#N/A</v>
      </c>
      <c r="F881" s="249" t="e">
        <f>VLOOKUP(A881,[3]pfba_fluxes_formate_NO2!$A$2:$B$679,2,FALSE)</f>
        <v>#N/A</v>
      </c>
      <c r="G881" s="249" t="e">
        <v>#N/A</v>
      </c>
      <c r="H881" t="s">
        <v>4692</v>
      </c>
      <c r="I881" t="s">
        <v>4691</v>
      </c>
    </row>
    <row r="882" spans="1:9" hidden="1" x14ac:dyDescent="0.2">
      <c r="A882" t="s">
        <v>4690</v>
      </c>
      <c r="B882" s="249" t="e">
        <v>#N/A</v>
      </c>
      <c r="C882" s="249" t="e">
        <v>#N/A</v>
      </c>
      <c r="D882" s="249" t="e">
        <v>#N/A</v>
      </c>
      <c r="E882" s="249" t="e">
        <v>#N/A</v>
      </c>
      <c r="F882" s="249" t="e">
        <f>VLOOKUP(A882,[3]pfba_fluxes_formate_NO2!$A$2:$B$679,2,FALSE)</f>
        <v>#N/A</v>
      </c>
      <c r="G882" s="249" t="e">
        <v>#N/A</v>
      </c>
      <c r="H882" t="s">
        <v>4689</v>
      </c>
      <c r="I882" t="s">
        <v>4688</v>
      </c>
    </row>
    <row r="883" spans="1:9" hidden="1" x14ac:dyDescent="0.2">
      <c r="A883" t="s">
        <v>4687</v>
      </c>
      <c r="B883" s="249" t="e">
        <v>#N/A</v>
      </c>
      <c r="C883" s="249" t="e">
        <v>#N/A</v>
      </c>
      <c r="D883" s="249" t="e">
        <v>#N/A</v>
      </c>
      <c r="E883" s="249" t="e">
        <v>#N/A</v>
      </c>
      <c r="F883" s="249" t="e">
        <f>VLOOKUP(A883,[3]pfba_fluxes_formate_NO2!$A$2:$B$679,2,FALSE)</f>
        <v>#N/A</v>
      </c>
      <c r="G883" s="249" t="e">
        <v>#N/A</v>
      </c>
      <c r="H883" t="s">
        <v>4686</v>
      </c>
      <c r="I883" t="s">
        <v>4685</v>
      </c>
    </row>
    <row r="884" spans="1:9" hidden="1" x14ac:dyDescent="0.2">
      <c r="A884" t="s">
        <v>4684</v>
      </c>
      <c r="B884" s="249" t="e">
        <v>#N/A</v>
      </c>
      <c r="C884" s="249" t="e">
        <v>#N/A</v>
      </c>
      <c r="D884" s="249" t="e">
        <v>#N/A</v>
      </c>
      <c r="E884" s="249" t="e">
        <v>#N/A</v>
      </c>
      <c r="F884" s="249" t="e">
        <f>VLOOKUP(A884,[3]pfba_fluxes_formate_NO2!$A$2:$B$679,2,FALSE)</f>
        <v>#N/A</v>
      </c>
      <c r="G884" s="249" t="e">
        <v>#N/A</v>
      </c>
      <c r="H884" t="s">
        <v>4683</v>
      </c>
      <c r="I884" t="s">
        <v>4682</v>
      </c>
    </row>
    <row r="885" spans="1:9" hidden="1" x14ac:dyDescent="0.2">
      <c r="A885" t="s">
        <v>4681</v>
      </c>
      <c r="B885" s="249" t="e">
        <v>#N/A</v>
      </c>
      <c r="C885" s="249" t="e">
        <v>#N/A</v>
      </c>
      <c r="D885" s="249" t="e">
        <v>#N/A</v>
      </c>
      <c r="E885" s="249" t="e">
        <v>#N/A</v>
      </c>
      <c r="F885" s="249" t="e">
        <f>VLOOKUP(A885,[3]pfba_fluxes_formate_NO2!$A$2:$B$679,2,FALSE)</f>
        <v>#N/A</v>
      </c>
      <c r="G885" s="249" t="e">
        <v>#N/A</v>
      </c>
      <c r="H885" t="s">
        <v>4680</v>
      </c>
      <c r="I885" t="s">
        <v>4679</v>
      </c>
    </row>
    <row r="886" spans="1:9" hidden="1" x14ac:dyDescent="0.2">
      <c r="A886" t="s">
        <v>4678</v>
      </c>
      <c r="B886" s="249" t="e">
        <v>#N/A</v>
      </c>
      <c r="C886" s="249" t="e">
        <v>#N/A</v>
      </c>
      <c r="D886" s="249" t="e">
        <v>#N/A</v>
      </c>
      <c r="E886" s="249" t="e">
        <v>#N/A</v>
      </c>
      <c r="F886" s="249" t="e">
        <f>VLOOKUP(A886,[3]pfba_fluxes_formate_NO2!$A$2:$B$679,2,FALSE)</f>
        <v>#N/A</v>
      </c>
      <c r="G886" s="249" t="e">
        <v>#N/A</v>
      </c>
      <c r="H886" t="s">
        <v>4677</v>
      </c>
      <c r="I886" t="s">
        <v>4676</v>
      </c>
    </row>
    <row r="887" spans="1:9" hidden="1" x14ac:dyDescent="0.2">
      <c r="A887" t="s">
        <v>4675</v>
      </c>
      <c r="B887" s="249" t="e">
        <v>#N/A</v>
      </c>
      <c r="C887" s="249" t="e">
        <v>#N/A</v>
      </c>
      <c r="D887" s="249" t="e">
        <v>#N/A</v>
      </c>
      <c r="E887" s="249" t="e">
        <v>#N/A</v>
      </c>
      <c r="F887" s="249" t="e">
        <f>VLOOKUP(A887,[3]pfba_fluxes_formate_NO2!$A$2:$B$679,2,FALSE)</f>
        <v>#N/A</v>
      </c>
      <c r="G887" s="249" t="e">
        <v>#N/A</v>
      </c>
      <c r="H887" t="s">
        <v>4674</v>
      </c>
      <c r="I887" t="s">
        <v>4673</v>
      </c>
    </row>
    <row r="888" spans="1:9" hidden="1" x14ac:dyDescent="0.2">
      <c r="A888" t="s">
        <v>4672</v>
      </c>
      <c r="B888" s="249" t="e">
        <v>#N/A</v>
      </c>
      <c r="C888" s="249" t="e">
        <v>#N/A</v>
      </c>
      <c r="D888" s="249" t="e">
        <v>#N/A</v>
      </c>
      <c r="E888" s="249" t="e">
        <v>#N/A</v>
      </c>
      <c r="F888" s="249" t="e">
        <f>VLOOKUP(A888,[3]pfba_fluxes_formate_NO2!$A$2:$B$679,2,FALSE)</f>
        <v>#N/A</v>
      </c>
      <c r="G888" s="249" t="e">
        <v>#N/A</v>
      </c>
      <c r="H888" t="s">
        <v>4671</v>
      </c>
      <c r="I888" t="s">
        <v>4670</v>
      </c>
    </row>
    <row r="889" spans="1:9" hidden="1" x14ac:dyDescent="0.2">
      <c r="A889" t="s">
        <v>4669</v>
      </c>
      <c r="B889" s="249" t="e">
        <v>#N/A</v>
      </c>
      <c r="C889" s="249" t="e">
        <v>#N/A</v>
      </c>
      <c r="D889" s="249" t="e">
        <v>#N/A</v>
      </c>
      <c r="E889" s="249" t="e">
        <v>#N/A</v>
      </c>
      <c r="F889" s="249" t="e">
        <f>VLOOKUP(A889,[3]pfba_fluxes_formate_NO2!$A$2:$B$679,2,FALSE)</f>
        <v>#N/A</v>
      </c>
      <c r="G889" s="249" t="e">
        <v>#N/A</v>
      </c>
      <c r="H889" t="s">
        <v>4668</v>
      </c>
      <c r="I889" t="s">
        <v>4667</v>
      </c>
    </row>
    <row r="890" spans="1:9" hidden="1" x14ac:dyDescent="0.2">
      <c r="A890" t="s">
        <v>4666</v>
      </c>
      <c r="B890" s="249" t="e">
        <v>#N/A</v>
      </c>
      <c r="C890" s="249" t="e">
        <v>#N/A</v>
      </c>
      <c r="D890" s="249" t="e">
        <v>#N/A</v>
      </c>
      <c r="E890" s="249" t="e">
        <v>#N/A</v>
      </c>
      <c r="F890" s="249" t="e">
        <f>VLOOKUP(A890,[3]pfba_fluxes_formate_NO2!$A$2:$B$679,2,FALSE)</f>
        <v>#N/A</v>
      </c>
      <c r="G890" s="249" t="e">
        <v>#N/A</v>
      </c>
      <c r="H890" t="s">
        <v>4665</v>
      </c>
      <c r="I890" t="s">
        <v>4664</v>
      </c>
    </row>
    <row r="891" spans="1:9" hidden="1" x14ac:dyDescent="0.2">
      <c r="A891" t="s">
        <v>4663</v>
      </c>
      <c r="B891" s="249" t="e">
        <v>#N/A</v>
      </c>
      <c r="C891" s="249" t="e">
        <v>#N/A</v>
      </c>
      <c r="D891" s="249" t="e">
        <v>#N/A</v>
      </c>
      <c r="E891" s="249" t="e">
        <v>#N/A</v>
      </c>
      <c r="F891" s="249" t="e">
        <f>VLOOKUP(A891,[3]pfba_fluxes_formate_NO2!$A$2:$B$679,2,FALSE)</f>
        <v>#N/A</v>
      </c>
      <c r="G891" s="249" t="e">
        <v>#N/A</v>
      </c>
      <c r="H891" t="s">
        <v>4662</v>
      </c>
      <c r="I891" t="s">
        <v>4661</v>
      </c>
    </row>
    <row r="892" spans="1:9" hidden="1" x14ac:dyDescent="0.2">
      <c r="A892" t="s">
        <v>4660</v>
      </c>
      <c r="B892" s="249" t="e">
        <v>#N/A</v>
      </c>
      <c r="C892" s="249" t="e">
        <v>#N/A</v>
      </c>
      <c r="D892" s="249" t="e">
        <v>#N/A</v>
      </c>
      <c r="E892" s="249" t="e">
        <v>#N/A</v>
      </c>
      <c r="F892" s="249" t="e">
        <f>VLOOKUP(A892,[3]pfba_fluxes_formate_NO2!$A$2:$B$679,2,FALSE)</f>
        <v>#N/A</v>
      </c>
      <c r="G892" s="249" t="e">
        <v>#N/A</v>
      </c>
      <c r="H892" s="255" t="s">
        <v>4659</v>
      </c>
      <c r="I892" s="255" t="s">
        <v>4658</v>
      </c>
    </row>
    <row r="893" spans="1:9" hidden="1" x14ac:dyDescent="0.2">
      <c r="A893" t="s">
        <v>4657</v>
      </c>
      <c r="B893" s="249" t="e">
        <v>#N/A</v>
      </c>
      <c r="C893" s="249" t="e">
        <v>#N/A</v>
      </c>
      <c r="D893" s="249" t="e">
        <v>#N/A</v>
      </c>
      <c r="E893" s="249" t="e">
        <v>#N/A</v>
      </c>
      <c r="F893" s="249" t="e">
        <f>VLOOKUP(A893,[3]pfba_fluxes_formate_NO2!$A$2:$B$679,2,FALSE)</f>
        <v>#N/A</v>
      </c>
      <c r="G893" s="249" t="e">
        <v>#N/A</v>
      </c>
      <c r="H893" t="s">
        <v>4656</v>
      </c>
      <c r="I893" t="s">
        <v>4655</v>
      </c>
    </row>
    <row r="894" spans="1:9" hidden="1" x14ac:dyDescent="0.2">
      <c r="A894" t="s">
        <v>4654</v>
      </c>
      <c r="B894" s="249" t="e">
        <v>#N/A</v>
      </c>
      <c r="C894" s="249" t="e">
        <v>#N/A</v>
      </c>
      <c r="D894" s="249" t="e">
        <v>#N/A</v>
      </c>
      <c r="E894" s="249" t="e">
        <v>#N/A</v>
      </c>
      <c r="F894" s="249" t="e">
        <f>VLOOKUP(A894,[3]pfba_fluxes_formate_NO2!$A$2:$B$679,2,FALSE)</f>
        <v>#N/A</v>
      </c>
      <c r="G894" s="249" t="e">
        <v>#N/A</v>
      </c>
      <c r="H894" t="s">
        <v>4653</v>
      </c>
      <c r="I894" t="s">
        <v>4652</v>
      </c>
    </row>
    <row r="895" spans="1:9" hidden="1" x14ac:dyDescent="0.2">
      <c r="A895" t="s">
        <v>4651</v>
      </c>
      <c r="B895" s="249" t="e">
        <v>#N/A</v>
      </c>
      <c r="C895" s="249" t="e">
        <v>#N/A</v>
      </c>
      <c r="D895" s="249" t="e">
        <v>#N/A</v>
      </c>
      <c r="E895" s="249" t="e">
        <v>#N/A</v>
      </c>
      <c r="F895" s="249" t="e">
        <f>VLOOKUP(A895,[3]pfba_fluxes_formate_NO2!$A$2:$B$679,2,FALSE)</f>
        <v>#N/A</v>
      </c>
      <c r="G895" s="249" t="e">
        <v>#N/A</v>
      </c>
      <c r="H895" t="s">
        <v>4650</v>
      </c>
      <c r="I895" t="s">
        <v>4649</v>
      </c>
    </row>
    <row r="896" spans="1:9" hidden="1" x14ac:dyDescent="0.2">
      <c r="A896" t="s">
        <v>4648</v>
      </c>
      <c r="B896" s="249" t="e">
        <v>#N/A</v>
      </c>
      <c r="C896" s="249" t="e">
        <v>#N/A</v>
      </c>
      <c r="D896" s="249" t="e">
        <v>#N/A</v>
      </c>
      <c r="E896" s="249" t="e">
        <v>#N/A</v>
      </c>
      <c r="F896" s="249" t="e">
        <f>VLOOKUP(A896,[3]pfba_fluxes_formate_NO2!$A$2:$B$679,2,FALSE)</f>
        <v>#N/A</v>
      </c>
      <c r="G896" s="249" t="e">
        <v>#N/A</v>
      </c>
      <c r="H896" t="s">
        <v>4647</v>
      </c>
      <c r="I896" t="s">
        <v>4646</v>
      </c>
    </row>
    <row r="897" spans="1:9" x14ac:dyDescent="0.2">
      <c r="A897" t="s">
        <v>2844</v>
      </c>
      <c r="B897" s="249">
        <v>0</v>
      </c>
      <c r="C897" s="249">
        <v>0</v>
      </c>
      <c r="D897" s="249">
        <v>0</v>
      </c>
      <c r="E897" s="249">
        <v>0</v>
      </c>
      <c r="F897" s="249">
        <f>VLOOKUP(A897,[3]pfba_fluxes_formate_NO2!$A$2:$B$679,2,FALSE)</f>
        <v>0</v>
      </c>
      <c r="G897" s="249">
        <v>0</v>
      </c>
      <c r="H897" s="252" t="s">
        <v>4645</v>
      </c>
      <c r="I897" s="252" t="s">
        <v>4644</v>
      </c>
    </row>
    <row r="898" spans="1:9" x14ac:dyDescent="0.2">
      <c r="A898" t="s">
        <v>2838</v>
      </c>
      <c r="B898" s="249">
        <v>0</v>
      </c>
      <c r="C898" s="249">
        <v>0</v>
      </c>
      <c r="D898" s="249">
        <v>0</v>
      </c>
      <c r="E898" s="249">
        <v>0</v>
      </c>
      <c r="F898" s="249">
        <f>VLOOKUP(A898,[3]pfba_fluxes_formate_NO2!$A$2:$B$679,2,FALSE)</f>
        <v>0</v>
      </c>
      <c r="G898" s="249">
        <v>0</v>
      </c>
      <c r="H898" s="252" t="s">
        <v>2837</v>
      </c>
      <c r="I898" s="252" t="s">
        <v>4643</v>
      </c>
    </row>
    <row r="899" spans="1:9" x14ac:dyDescent="0.2">
      <c r="A899" t="s">
        <v>2835</v>
      </c>
      <c r="B899" s="249">
        <v>0</v>
      </c>
      <c r="C899" s="249">
        <v>0</v>
      </c>
      <c r="D899" s="249">
        <v>0</v>
      </c>
      <c r="E899" s="249">
        <v>0</v>
      </c>
      <c r="F899" s="249">
        <f>VLOOKUP(A899,[3]pfba_fluxes_formate_NO2!$A$2:$B$679,2,FALSE)</f>
        <v>0</v>
      </c>
      <c r="G899" s="249">
        <v>0</v>
      </c>
      <c r="H899" t="s">
        <v>4642</v>
      </c>
      <c r="I899" t="s">
        <v>4641</v>
      </c>
    </row>
    <row r="900" spans="1:9" x14ac:dyDescent="0.2">
      <c r="A900" t="s">
        <v>2670</v>
      </c>
      <c r="B900" s="249">
        <v>0</v>
      </c>
      <c r="C900" s="249">
        <v>0</v>
      </c>
      <c r="D900" s="249">
        <v>0</v>
      </c>
      <c r="E900" s="249">
        <v>0</v>
      </c>
      <c r="F900" s="249">
        <f>VLOOKUP(A900,[3]pfba_fluxes_formate_NO2!$A$2:$B$679,2,FALSE)</f>
        <v>0</v>
      </c>
      <c r="G900" s="249">
        <v>0</v>
      </c>
      <c r="H900" t="s">
        <v>4640</v>
      </c>
      <c r="I900" t="s">
        <v>4639</v>
      </c>
    </row>
    <row r="901" spans="1:9" x14ac:dyDescent="0.2">
      <c r="A901" t="s">
        <v>2691</v>
      </c>
      <c r="B901" s="249">
        <v>4.1161395291080902E-5</v>
      </c>
      <c r="C901" s="249">
        <v>4.2477893443999597E-5</v>
      </c>
      <c r="D901" s="249">
        <v>7.8291941748995803E-5</v>
      </c>
      <c r="E901" s="249">
        <v>8.3977368116858406E-5</v>
      </c>
      <c r="F901" s="249">
        <f>VLOOKUP(A901,[3]pfba_fluxes_formate_NO2!$A$2:$B$679,2,FALSE)</f>
        <v>1.3686784141810001E-4</v>
      </c>
      <c r="G901" s="249">
        <v>4.55515418185447E-5</v>
      </c>
      <c r="H901" t="s">
        <v>4638</v>
      </c>
      <c r="I901" t="s">
        <v>4637</v>
      </c>
    </row>
    <row r="902" spans="1:9" s="253" customFormat="1" x14ac:dyDescent="0.2">
      <c r="A902" s="254" t="s">
        <v>4636</v>
      </c>
      <c r="B902" s="249"/>
      <c r="C902" s="249"/>
      <c r="D902" s="249"/>
      <c r="E902" s="249"/>
      <c r="F902" s="249"/>
      <c r="G902" s="249"/>
      <c r="H902" s="254"/>
      <c r="I902" s="254"/>
    </row>
    <row r="903" spans="1:9" x14ac:dyDescent="0.2">
      <c r="A903" t="s">
        <v>2829</v>
      </c>
      <c r="B903" s="249">
        <v>9.7143113152975804E-4</v>
      </c>
      <c r="C903" s="249">
        <v>1.0025011980642499E-3</v>
      </c>
      <c r="D903" s="249">
        <v>1.8477320563369899E-3</v>
      </c>
      <c r="E903" s="249">
        <v>1.9819111853656602E-3</v>
      </c>
      <c r="F903" s="249">
        <f>VLOOKUP(A903,[3]pfba_fluxes_formate_NO2!$A$2:$B$679,2,FALSE)</f>
        <v>3.2301548846579201E-3</v>
      </c>
      <c r="G903" s="249">
        <v>1.07504095764465E-3</v>
      </c>
      <c r="H903" s="252" t="s">
        <v>4635</v>
      </c>
      <c r="I903" s="252" t="s">
        <v>4634</v>
      </c>
    </row>
    <row r="904" spans="1:9" x14ac:dyDescent="0.2">
      <c r="A904" t="s">
        <v>2805</v>
      </c>
      <c r="B904" s="249">
        <v>0.30403893550643901</v>
      </c>
      <c r="C904" s="249">
        <v>0.26902590734573401</v>
      </c>
      <c r="D904" s="249">
        <v>-5.4841035423512601</v>
      </c>
      <c r="E904" s="249">
        <v>-5.6574973856728796</v>
      </c>
      <c r="F904" s="249">
        <f>VLOOKUP(A904,[3]pfba_fluxes_formate_NO2!$A$2:$B$679,2,FALSE)</f>
        <v>-5.4543793754863303</v>
      </c>
      <c r="G904" s="249">
        <v>-5.15764579975444</v>
      </c>
      <c r="H904" t="s">
        <v>4633</v>
      </c>
      <c r="I904" t="s">
        <v>4632</v>
      </c>
    </row>
    <row r="905" spans="1:9" x14ac:dyDescent="0.2">
      <c r="A905" t="s">
        <v>2712</v>
      </c>
      <c r="B905" s="249">
        <v>0</v>
      </c>
      <c r="C905" s="249">
        <v>4.4737351049164799E-2</v>
      </c>
      <c r="D905" s="249">
        <v>8.2456397866396205E-2</v>
      </c>
      <c r="E905" s="249">
        <v>8.8444239886342299E-2</v>
      </c>
      <c r="F905" s="249">
        <f>VLOOKUP(A905,[3]pfba_fluxes_formate_NO2!$A$2:$B$679,2,FALSE)</f>
        <v>0.14414803024388401</v>
      </c>
      <c r="G905" s="249">
        <v>4.7974491010328198E-2</v>
      </c>
      <c r="H905" t="s">
        <v>4631</v>
      </c>
      <c r="I905" t="s">
        <v>4630</v>
      </c>
    </row>
    <row r="906" spans="1:9" x14ac:dyDescent="0.2">
      <c r="A906" t="s">
        <v>2709</v>
      </c>
      <c r="B906" s="249">
        <v>0.26584824117000799</v>
      </c>
      <c r="C906" s="249">
        <v>0.274351080201163</v>
      </c>
      <c r="D906" s="249">
        <v>-5.4743374765464896</v>
      </c>
      <c r="E906" s="249">
        <v>-5.4376171324107103</v>
      </c>
      <c r="F906" s="249">
        <f>VLOOKUP(A906,[3]pfba_fluxes_formate_NO2!$A$2:$B$679,2,FALSE)</f>
        <v>-5.0960145408962196</v>
      </c>
      <c r="G906" s="249">
        <v>-4.8229440796551897</v>
      </c>
      <c r="H906" t="s">
        <v>4629</v>
      </c>
      <c r="I906" t="s">
        <v>4628</v>
      </c>
    </row>
    <row r="907" spans="1:9" x14ac:dyDescent="0.2">
      <c r="A907" t="s">
        <v>2706</v>
      </c>
      <c r="B907" s="249">
        <v>3.8906163764819701</v>
      </c>
      <c r="C907" s="249">
        <v>3.96603791729446</v>
      </c>
      <c r="D907" s="249">
        <v>2.3191490236327499</v>
      </c>
      <c r="E907" s="249">
        <v>2.3751354739703601</v>
      </c>
      <c r="F907" s="249">
        <f>VLOOKUP(A907,[3]pfba_fluxes_formate_NO2!$A$2:$B$679,2,FALSE)</f>
        <v>6.3178826161220796</v>
      </c>
      <c r="G907" s="249">
        <v>2.00914109869696</v>
      </c>
      <c r="H907" t="s">
        <v>4627</v>
      </c>
      <c r="I907" t="s">
        <v>4626</v>
      </c>
    </row>
    <row r="908" spans="1:9" x14ac:dyDescent="0.2">
      <c r="A908" t="s">
        <v>2676</v>
      </c>
      <c r="B908" s="249">
        <v>-4.3174716956878303E-5</v>
      </c>
      <c r="C908" s="249">
        <v>-4.4555608802855903E-5</v>
      </c>
      <c r="D908" s="249">
        <v>-8.2121424726088997E-5</v>
      </c>
      <c r="E908" s="249">
        <v>-8.8084941571807494E-5</v>
      </c>
      <c r="F908" s="249">
        <f>VLOOKUP(A908,[3]pfba_fluxes_formate_NO2!$A$2:$B$679,2,FALSE)</f>
        <v>-1.4356243931812999E-4</v>
      </c>
      <c r="G908" s="249">
        <v>-4.7779598117540499E-5</v>
      </c>
      <c r="H908" t="s">
        <v>4625</v>
      </c>
      <c r="I908" t="s">
        <v>4624</v>
      </c>
    </row>
    <row r="909" spans="1:9" x14ac:dyDescent="0.2">
      <c r="A909" t="s">
        <v>2224</v>
      </c>
      <c r="B909" s="249">
        <v>0</v>
      </c>
      <c r="C909" s="249">
        <v>0</v>
      </c>
      <c r="D909" s="249">
        <v>0</v>
      </c>
      <c r="E909" s="249">
        <v>0</v>
      </c>
      <c r="F909" s="249">
        <f>VLOOKUP(A909,[3]pfba_fluxes_formate_NO2!$A$2:$B$679,2,FALSE)</f>
        <v>0</v>
      </c>
      <c r="G909" s="249">
        <v>0</v>
      </c>
      <c r="H909" t="s">
        <v>4623</v>
      </c>
      <c r="I909" t="s">
        <v>4622</v>
      </c>
    </row>
    <row r="910" spans="1:9" x14ac:dyDescent="0.2">
      <c r="A910" t="s">
        <v>2216</v>
      </c>
      <c r="B910" s="249">
        <v>0</v>
      </c>
      <c r="C910" s="249">
        <v>0</v>
      </c>
      <c r="D910" s="249">
        <v>0</v>
      </c>
      <c r="E910" s="249">
        <v>0</v>
      </c>
      <c r="F910" s="249">
        <f>VLOOKUP(A910,[3]pfba_fluxes_formate_NO2!$A$2:$B$679,2,FALSE)</f>
        <v>0</v>
      </c>
      <c r="G910" s="249">
        <v>0</v>
      </c>
      <c r="H910" t="s">
        <v>4621</v>
      </c>
      <c r="I910" t="s">
        <v>4620</v>
      </c>
    </row>
    <row r="911" spans="1:9" x14ac:dyDescent="0.2">
      <c r="A911" t="s">
        <v>2180</v>
      </c>
      <c r="B911" s="249">
        <v>-1.1520750149452201E-6</v>
      </c>
      <c r="C911" s="249">
        <v>-1.1889227607146101E-6</v>
      </c>
      <c r="D911" s="249">
        <v>-2.1913297477578401E-6</v>
      </c>
      <c r="E911" s="249">
        <v>-2.3504603511158E-6</v>
      </c>
      <c r="F911" s="249">
        <f>VLOOKUP(A911,[3]pfba_fluxes_formate_NO2!$A$2:$B$679,2,FALSE)</f>
        <v>-3.8308230158914496E-6</v>
      </c>
      <c r="G911" s="249">
        <v>-1.2749517563791E-6</v>
      </c>
      <c r="H911" t="s">
        <v>4619</v>
      </c>
      <c r="I911" t="s">
        <v>4618</v>
      </c>
    </row>
    <row r="912" spans="1:9" x14ac:dyDescent="0.2">
      <c r="A912" t="s">
        <v>2279</v>
      </c>
      <c r="B912" s="249">
        <v>-4.6083000597808999E-6</v>
      </c>
      <c r="C912" s="249">
        <v>-4.75569104285847E-6</v>
      </c>
      <c r="D912" s="249">
        <v>-8.7653189910259697E-6</v>
      </c>
      <c r="E912" s="249">
        <v>-9.40184140469443E-6</v>
      </c>
      <c r="F912" s="249">
        <f>VLOOKUP(A912,[3]pfba_fluxes_formate_NO2!$A$2:$B$679,2,FALSE)</f>
        <v>-1.5323292063548299E-5</v>
      </c>
      <c r="G912" s="249">
        <v>-5.0998070255172003E-6</v>
      </c>
      <c r="H912" t="s">
        <v>4617</v>
      </c>
      <c r="I912" t="s">
        <v>4616</v>
      </c>
    </row>
    <row r="913" spans="1:9" x14ac:dyDescent="0.2">
      <c r="A913" t="s">
        <v>2227</v>
      </c>
      <c r="B913" s="249">
        <v>2.5904830174126899E-5</v>
      </c>
      <c r="C913" s="249">
        <v>2.67333652817135E-5</v>
      </c>
      <c r="D913" s="249">
        <v>4.92728548356534E-5</v>
      </c>
      <c r="E913" s="249">
        <v>5.2850964943084499E-5</v>
      </c>
      <c r="F913" s="249">
        <f>VLOOKUP(A913,[3]pfba_fluxes_formate_NO2!$A$2:$B$679,2,FALSE)</f>
        <v>8.6137463590878405E-5</v>
      </c>
      <c r="G913" s="249">
        <v>2.86677588705243E-5</v>
      </c>
      <c r="H913" t="s">
        <v>4615</v>
      </c>
      <c r="I913" t="s">
        <v>4614</v>
      </c>
    </row>
    <row r="914" spans="1:9" x14ac:dyDescent="0.2">
      <c r="A914" t="s">
        <v>2682</v>
      </c>
      <c r="B914" s="249">
        <v>0</v>
      </c>
      <c r="C914" s="249">
        <v>0</v>
      </c>
      <c r="D914" s="249">
        <v>0</v>
      </c>
      <c r="E914" s="249">
        <v>0</v>
      </c>
      <c r="F914" s="249">
        <f>VLOOKUP(A914,[3]pfba_fluxes_formate_NO2!$A$2:$B$679,2,FALSE)</f>
        <v>0</v>
      </c>
      <c r="G914" s="249">
        <v>1.6023884225888099E-4</v>
      </c>
      <c r="H914" t="s">
        <v>4613</v>
      </c>
      <c r="I914" t="s">
        <v>4612</v>
      </c>
    </row>
    <row r="915" spans="1:9" x14ac:dyDescent="0.2">
      <c r="A915" t="s">
        <v>2218</v>
      </c>
      <c r="B915" s="249">
        <v>0</v>
      </c>
      <c r="C915" s="249">
        <v>0</v>
      </c>
      <c r="D915" s="249">
        <v>0</v>
      </c>
      <c r="E915" s="249">
        <v>0</v>
      </c>
      <c r="F915" s="249">
        <f>VLOOKUP(A915,[3]pfba_fluxes_formate_NO2!$A$2:$B$679,2,FALSE)</f>
        <v>0</v>
      </c>
      <c r="G915" s="249">
        <v>0</v>
      </c>
      <c r="H915" s="252" t="s">
        <v>4611</v>
      </c>
      <c r="I915" s="252" t="s">
        <v>4610</v>
      </c>
    </row>
    <row r="916" spans="1:9" s="253" customFormat="1" x14ac:dyDescent="0.2">
      <c r="A916" s="254" t="s">
        <v>4609</v>
      </c>
      <c r="B916" s="249"/>
      <c r="C916" s="249"/>
      <c r="D916" s="249"/>
      <c r="E916" s="249"/>
      <c r="F916" s="249"/>
      <c r="G916" s="249"/>
      <c r="H916" s="254"/>
      <c r="I916" s="254"/>
    </row>
    <row r="917" spans="1:9" x14ac:dyDescent="0.2">
      <c r="A917" t="s">
        <v>2811</v>
      </c>
      <c r="B917" s="249">
        <v>2.4973436836557799E-3</v>
      </c>
      <c r="C917" s="249">
        <v>2.5772182438815899E-3</v>
      </c>
      <c r="D917" s="249">
        <v>4.7501277550392402E-3</v>
      </c>
      <c r="E917" s="249">
        <v>5.0950738757381698E-3</v>
      </c>
      <c r="F917" s="249">
        <f>VLOOKUP(A917,[3]pfba_fluxes_formate_NO2!$A$2:$B$679,2,FALSE)</f>
        <v>8.3040440403990192E-3</v>
      </c>
      <c r="G917" s="249">
        <v>2.7637026013652699E-3</v>
      </c>
      <c r="H917" s="252" t="s">
        <v>4608</v>
      </c>
      <c r="I917" s="252" t="s">
        <v>4607</v>
      </c>
    </row>
    <row r="918" spans="1:9" x14ac:dyDescent="0.2">
      <c r="A918" t="s">
        <v>2688</v>
      </c>
      <c r="B918" s="249">
        <v>0</v>
      </c>
      <c r="C918" s="249">
        <v>0</v>
      </c>
      <c r="D918" s="249">
        <v>5.98</v>
      </c>
      <c r="E918" s="249">
        <v>5.98</v>
      </c>
      <c r="F918" s="249">
        <f>VLOOKUP(A918,[3]pfba_fluxes_formate_NO2!$A$2:$B$679,2,FALSE)</f>
        <v>5.98</v>
      </c>
      <c r="G918" s="249">
        <v>5.98</v>
      </c>
      <c r="H918" t="s">
        <v>4606</v>
      </c>
      <c r="I918" t="s">
        <v>4605</v>
      </c>
    </row>
    <row r="919" spans="1:9" x14ac:dyDescent="0.2">
      <c r="A919" t="s">
        <v>2673</v>
      </c>
      <c r="B919" s="249">
        <v>0</v>
      </c>
      <c r="C919" s="249">
        <v>0</v>
      </c>
      <c r="D919" s="249">
        <v>0</v>
      </c>
      <c r="E919" s="249">
        <v>0</v>
      </c>
      <c r="F919" s="249">
        <f>VLOOKUP(A919,[3]pfba_fluxes_formate_NO2!$A$2:$B$679,2,FALSE)</f>
        <v>0</v>
      </c>
      <c r="G919" s="249">
        <v>0</v>
      </c>
      <c r="H919" t="s">
        <v>4604</v>
      </c>
      <c r="I919" t="s">
        <v>4603</v>
      </c>
    </row>
    <row r="920" spans="1:9" x14ac:dyDescent="0.2">
      <c r="A920" t="s">
        <v>2667</v>
      </c>
      <c r="B920" s="249">
        <v>8.66</v>
      </c>
      <c r="C920" s="249">
        <v>8.66</v>
      </c>
      <c r="D920" s="249">
        <v>0</v>
      </c>
      <c r="E920" s="249">
        <v>0</v>
      </c>
      <c r="F920" s="249">
        <f>VLOOKUP(A920,[3]pfba_fluxes_formate_NO2!$A$2:$B$679,2,FALSE)</f>
        <v>8.66</v>
      </c>
      <c r="G920" s="249">
        <v>0</v>
      </c>
      <c r="H920" t="s">
        <v>4602</v>
      </c>
      <c r="I920" t="s">
        <v>4601</v>
      </c>
    </row>
    <row r="921" spans="1:9" x14ac:dyDescent="0.2">
      <c r="A921" t="s">
        <v>2664</v>
      </c>
      <c r="B921" s="249">
        <v>-8.6166491734226707</v>
      </c>
      <c r="C921" s="249">
        <v>-8.6600000000347208</v>
      </c>
      <c r="D921" s="249">
        <v>0</v>
      </c>
      <c r="E921" s="249">
        <v>0</v>
      </c>
      <c r="F921" s="249">
        <f>VLOOKUP(A921,[3]pfba_fluxes_formate_NO2!$A$2:$B$679,2,FALSE)</f>
        <v>-8.66</v>
      </c>
      <c r="G921" s="249">
        <v>0</v>
      </c>
      <c r="H921" t="s">
        <v>4600</v>
      </c>
      <c r="I921" t="s">
        <v>4599</v>
      </c>
    </row>
    <row r="922" spans="1:9" x14ac:dyDescent="0.2">
      <c r="A922" t="s">
        <v>2661</v>
      </c>
      <c r="B922" s="249">
        <v>1.8256413229165501E-3</v>
      </c>
      <c r="C922" s="249">
        <v>1.884032283974E-3</v>
      </c>
      <c r="D922" s="249">
        <v>3.47250143241168E-3</v>
      </c>
      <c r="E922" s="249">
        <v>3.7246685234971202E-3</v>
      </c>
      <c r="F922" s="249">
        <f>VLOOKUP(A922,[3]pfba_fluxes_formate_NO2!$A$2:$B$679,2,FALSE)</f>
        <v>6.0705324808417796E-3</v>
      </c>
      <c r="G922" s="249">
        <v>2.0203585538927601E-3</v>
      </c>
      <c r="H922" t="s">
        <v>4598</v>
      </c>
      <c r="I922" t="s">
        <v>4597</v>
      </c>
    </row>
    <row r="923" spans="1:9" x14ac:dyDescent="0.2">
      <c r="A923" t="s">
        <v>2658</v>
      </c>
      <c r="B923" s="249">
        <v>0</v>
      </c>
      <c r="C923" s="249">
        <v>0</v>
      </c>
      <c r="D923" s="249">
        <v>0</v>
      </c>
      <c r="E923" s="249">
        <v>0</v>
      </c>
      <c r="F923" s="249">
        <f>VLOOKUP(A923,[3]pfba_fluxes_formate_NO2!$A$2:$B$679,2,FALSE)</f>
        <v>0</v>
      </c>
      <c r="G923" s="249">
        <v>0</v>
      </c>
      <c r="H923" t="s">
        <v>4596</v>
      </c>
      <c r="I923" t="s">
        <v>4595</v>
      </c>
    </row>
    <row r="924" spans="1:9" x14ac:dyDescent="0.2">
      <c r="A924" t="s">
        <v>2685</v>
      </c>
      <c r="B924" s="249">
        <v>0</v>
      </c>
      <c r="C924" s="249">
        <v>0</v>
      </c>
      <c r="D924" s="249">
        <v>0</v>
      </c>
      <c r="E924" s="249">
        <v>0</v>
      </c>
      <c r="F924" s="249">
        <f>VLOOKUP(A924,[3]pfba_fluxes_formate_NO2!$A$2:$B$679,2,FALSE)</f>
        <v>0</v>
      </c>
      <c r="G924" s="249">
        <v>0</v>
      </c>
      <c r="H924" t="s">
        <v>4594</v>
      </c>
      <c r="I924" t="s">
        <v>4593</v>
      </c>
    </row>
    <row r="925" spans="1:9" x14ac:dyDescent="0.2">
      <c r="A925" t="s">
        <v>2679</v>
      </c>
      <c r="B925" s="249">
        <v>0</v>
      </c>
      <c r="C925" s="249">
        <v>0</v>
      </c>
      <c r="D925" s="249">
        <v>0</v>
      </c>
      <c r="E925" s="249">
        <v>0</v>
      </c>
      <c r="F925" s="249">
        <f>VLOOKUP(A925,[3]pfba_fluxes_formate_NO2!$A$2:$B$679,2,FALSE)</f>
        <v>0</v>
      </c>
      <c r="G925" s="249">
        <v>-0.21559310381823399</v>
      </c>
      <c r="H925" t="s">
        <v>4592</v>
      </c>
      <c r="I925" t="s">
        <v>4591</v>
      </c>
    </row>
    <row r="926" spans="1:9" s="253" customFormat="1" x14ac:dyDescent="0.2">
      <c r="A926" s="254" t="s">
        <v>4590</v>
      </c>
      <c r="B926" s="249"/>
      <c r="C926" s="249"/>
      <c r="D926" s="249"/>
      <c r="E926" s="249"/>
      <c r="F926" s="249"/>
      <c r="G926" s="249"/>
      <c r="H926" s="254"/>
      <c r="I926" s="254"/>
    </row>
    <row r="927" spans="1:9" x14ac:dyDescent="0.2">
      <c r="A927" t="s">
        <v>2808</v>
      </c>
      <c r="B927" s="249">
        <v>0</v>
      </c>
      <c r="C927" s="249">
        <v>0</v>
      </c>
      <c r="D927" s="249">
        <v>0</v>
      </c>
      <c r="E927" s="249">
        <v>0</v>
      </c>
      <c r="F927" s="249">
        <f>VLOOKUP(A927,[3]pfba_fluxes_formate_NO2!$A$2:$B$679,2,FALSE)</f>
        <v>0</v>
      </c>
      <c r="G927" s="249">
        <v>0</v>
      </c>
      <c r="H927" s="252" t="s">
        <v>2807</v>
      </c>
      <c r="I927" s="252" t="s">
        <v>4589</v>
      </c>
    </row>
    <row r="928" spans="1:9" x14ac:dyDescent="0.2">
      <c r="A928" t="s">
        <v>2703</v>
      </c>
      <c r="B928" s="249">
        <v>-2.5904830174126899E-5</v>
      </c>
      <c r="C928" s="249">
        <v>-2.67333652817135E-5</v>
      </c>
      <c r="D928" s="249">
        <v>-4.92728548356534E-5</v>
      </c>
      <c r="E928" s="249">
        <v>-5.2850964943084499E-5</v>
      </c>
      <c r="F928" s="249">
        <f>VLOOKUP(A928,[3]pfba_fluxes_formate_NO2!$A$2:$B$679,2,FALSE)</f>
        <v>-8.6137463590878405E-5</v>
      </c>
      <c r="G928" s="249">
        <v>-2.86677588705243E-5</v>
      </c>
      <c r="H928" t="s">
        <v>4588</v>
      </c>
      <c r="I928" t="s">
        <v>4587</v>
      </c>
    </row>
    <row r="929" spans="1:9" x14ac:dyDescent="0.2">
      <c r="A929" t="s">
        <v>2697</v>
      </c>
      <c r="B929" s="249">
        <v>0</v>
      </c>
      <c r="C929" s="249">
        <v>0</v>
      </c>
      <c r="D929" s="249">
        <v>0</v>
      </c>
      <c r="E929" s="249">
        <v>0</v>
      </c>
      <c r="F929" s="249">
        <f>VLOOKUP(A929,[3]pfba_fluxes_formate_NO2!$A$2:$B$679,2,FALSE)</f>
        <v>0</v>
      </c>
      <c r="G929" s="249">
        <v>0</v>
      </c>
      <c r="H929" t="s">
        <v>4586</v>
      </c>
      <c r="I929" t="s">
        <v>4585</v>
      </c>
    </row>
    <row r="930" spans="1:9" x14ac:dyDescent="0.2">
      <c r="A930" t="s">
        <v>2826</v>
      </c>
      <c r="B930" s="249">
        <v>0</v>
      </c>
      <c r="C930" s="249">
        <v>0</v>
      </c>
      <c r="D930" s="249">
        <v>0</v>
      </c>
      <c r="E930" s="249">
        <v>0</v>
      </c>
      <c r="F930" s="249">
        <f>VLOOKUP(A930,[3]pfba_fluxes_formate_NO2!$A$2:$B$679,2,FALSE)</f>
        <v>0</v>
      </c>
      <c r="G930" s="249">
        <v>0</v>
      </c>
      <c r="H930" t="s">
        <v>4584</v>
      </c>
      <c r="I930" t="s">
        <v>4583</v>
      </c>
    </row>
    <row r="931" spans="1:9" x14ac:dyDescent="0.2">
      <c r="A931" t="s">
        <v>2239</v>
      </c>
      <c r="B931" s="249">
        <v>0</v>
      </c>
      <c r="C931" s="249">
        <v>0</v>
      </c>
      <c r="D931" s="249">
        <v>0</v>
      </c>
      <c r="E931" s="249">
        <v>0</v>
      </c>
      <c r="F931" s="249">
        <f>VLOOKUP(A931,[3]pfba_fluxes_formate_NO2!$A$2:$B$679,2,FALSE)</f>
        <v>0</v>
      </c>
      <c r="G931" s="249">
        <v>0</v>
      </c>
      <c r="H931" t="s">
        <v>4582</v>
      </c>
      <c r="I931" t="s">
        <v>4581</v>
      </c>
    </row>
    <row r="932" spans="1:9" ht="19" x14ac:dyDescent="0.25">
      <c r="A932" s="251" t="s">
        <v>4580</v>
      </c>
      <c r="B932" s="249"/>
      <c r="C932" s="249"/>
      <c r="D932" s="249"/>
      <c r="E932" s="249"/>
      <c r="F932" s="249"/>
      <c r="G932" s="249"/>
      <c r="H932" s="250"/>
      <c r="I932" s="250"/>
    </row>
    <row r="933" spans="1:9" x14ac:dyDescent="0.2">
      <c r="A933" t="s">
        <v>4142</v>
      </c>
      <c r="B933" s="249">
        <v>-0.30403893550643901</v>
      </c>
      <c r="C933" s="249">
        <v>-0.26902590734573401</v>
      </c>
      <c r="D933" s="249">
        <v>5.4841035423512601</v>
      </c>
      <c r="E933" s="249">
        <v>5.6574973856728796</v>
      </c>
      <c r="F933" s="249">
        <f>VLOOKUP(A933,[3]pfba_fluxes_formate_NO2!$A$2:$B$679,2,FALSE)</f>
        <v>5.4543793754863303</v>
      </c>
      <c r="G933" s="249">
        <v>5.15764579975444</v>
      </c>
      <c r="H933" t="s">
        <v>4141</v>
      </c>
    </row>
    <row r="934" spans="1:9" x14ac:dyDescent="0.2">
      <c r="A934" t="s">
        <v>4139</v>
      </c>
      <c r="B934" s="249">
        <v>-3.8906163764819701</v>
      </c>
      <c r="C934" s="249">
        <v>-3.96603791729446</v>
      </c>
      <c r="D934" s="249">
        <v>-2.3191490236327499</v>
      </c>
      <c r="E934" s="249">
        <v>-2.3751354739703601</v>
      </c>
      <c r="F934" s="249">
        <f>VLOOKUP(A934,[3]pfba_fluxes_formate_NO2!$A$2:$B$679,2,FALSE)</f>
        <v>-6.3178826161220796</v>
      </c>
      <c r="G934" s="249">
        <v>-2.00914109869696</v>
      </c>
      <c r="H934" t="s">
        <v>4138</v>
      </c>
    </row>
    <row r="935" spans="1:9" x14ac:dyDescent="0.2">
      <c r="A935" t="s">
        <v>4136</v>
      </c>
      <c r="B935" s="249">
        <v>-2.4973436836557799E-3</v>
      </c>
      <c r="C935" s="249">
        <v>-2.5772182438815899E-3</v>
      </c>
      <c r="D935" s="249">
        <v>-4.7501277550392402E-3</v>
      </c>
      <c r="E935" s="249">
        <v>-5.0950738757381698E-3</v>
      </c>
      <c r="F935" s="249">
        <f>VLOOKUP(A935,[3]pfba_fluxes_formate_NO2!$A$2:$B$679,2,FALSE)</f>
        <v>-8.3040440403990192E-3</v>
      </c>
      <c r="G935" s="249">
        <v>-2.7637026013652699E-3</v>
      </c>
      <c r="H935" t="s">
        <v>4135</v>
      </c>
    </row>
    <row r="936" spans="1:9" x14ac:dyDescent="0.2">
      <c r="A936" t="s">
        <v>4133</v>
      </c>
      <c r="B936" s="249">
        <v>-0.26584824117000799</v>
      </c>
      <c r="C936" s="249">
        <v>-0.274351080201163</v>
      </c>
      <c r="D936" s="249">
        <v>5.4743374765464896</v>
      </c>
      <c r="E936" s="249">
        <v>5.4376171324107103</v>
      </c>
      <c r="F936" s="249">
        <f>VLOOKUP(A936,[3]pfba_fluxes_formate_NO2!$A$2:$B$679,2,FALSE)</f>
        <v>5.0960145408962196</v>
      </c>
      <c r="G936" s="249">
        <v>4.8229440796551897</v>
      </c>
      <c r="H936" t="s">
        <v>4132</v>
      </c>
    </row>
    <row r="937" spans="1:9" x14ac:dyDescent="0.2">
      <c r="A937" t="s">
        <v>4130</v>
      </c>
      <c r="B937" s="249">
        <v>0</v>
      </c>
      <c r="C937" s="249">
        <v>-4.4737351049164799E-2</v>
      </c>
      <c r="D937" s="249">
        <v>-8.2456397866396205E-2</v>
      </c>
      <c r="E937" s="249">
        <v>-8.8444239886342299E-2</v>
      </c>
      <c r="F937" s="249">
        <f>VLOOKUP(A937,[3]pfba_fluxes_formate_NO2!$A$2:$B$679,2,FALSE)</f>
        <v>-0.14414803024388401</v>
      </c>
      <c r="G937" s="249">
        <v>-4.7974491010328198E-2</v>
      </c>
      <c r="H937" t="s">
        <v>4129</v>
      </c>
    </row>
    <row r="938" spans="1:9" x14ac:dyDescent="0.2">
      <c r="A938" t="s">
        <v>4128</v>
      </c>
      <c r="B938" s="249">
        <v>0</v>
      </c>
      <c r="C938" s="249">
        <v>0</v>
      </c>
      <c r="D938" s="249">
        <v>0</v>
      </c>
      <c r="E938" s="249">
        <v>0</v>
      </c>
      <c r="F938" s="249">
        <f>VLOOKUP(A938,[3]pfba_fluxes_formate_NO2!$A$2:$B$679,2,FALSE)</f>
        <v>0</v>
      </c>
      <c r="G938" s="249">
        <v>0</v>
      </c>
      <c r="H938" t="s">
        <v>4127</v>
      </c>
    </row>
    <row r="939" spans="1:9" x14ac:dyDescent="0.2">
      <c r="A939" t="s">
        <v>4125</v>
      </c>
      <c r="B939" s="249">
        <v>0</v>
      </c>
      <c r="C939" s="249">
        <v>0</v>
      </c>
      <c r="D939" s="249">
        <v>0</v>
      </c>
      <c r="E939" s="249">
        <v>0</v>
      </c>
      <c r="F939" s="249">
        <f>VLOOKUP(A939,[3]pfba_fluxes_formate_NO2!$A$2:$B$679,2,FALSE)</f>
        <v>0</v>
      </c>
      <c r="G939" s="249">
        <v>0</v>
      </c>
      <c r="H939" t="s">
        <v>4124</v>
      </c>
    </row>
    <row r="940" spans="1:9" x14ac:dyDescent="0.2">
      <c r="A940" t="s">
        <v>4119</v>
      </c>
      <c r="B940" s="249">
        <v>0</v>
      </c>
      <c r="C940" s="249">
        <v>0</v>
      </c>
      <c r="D940" s="249">
        <v>-5.98</v>
      </c>
      <c r="E940" s="249">
        <v>-5.98</v>
      </c>
      <c r="F940" s="249">
        <f>VLOOKUP(A940,[3]pfba_fluxes_formate_NO2!$A$2:$B$679,2,FALSE)</f>
        <v>-5.98</v>
      </c>
      <c r="G940" s="249">
        <v>-5.98</v>
      </c>
      <c r="H940" t="s">
        <v>4118</v>
      </c>
    </row>
    <row r="941" spans="1:9" x14ac:dyDescent="0.2">
      <c r="A941" t="s">
        <v>4116</v>
      </c>
      <c r="B941" s="249">
        <v>-1.8256413229165501E-3</v>
      </c>
      <c r="C941" s="249">
        <v>-1.884032283974E-3</v>
      </c>
      <c r="D941" s="249">
        <v>-3.47250143241168E-3</v>
      </c>
      <c r="E941" s="249">
        <v>-3.7246685234971202E-3</v>
      </c>
      <c r="F941" s="249">
        <f>VLOOKUP(A941,[3]pfba_fluxes_formate_NO2!$A$2:$B$679,2,FALSE)</f>
        <v>-6.0705324808417796E-3</v>
      </c>
      <c r="G941" s="249">
        <v>-2.0203585538927601E-3</v>
      </c>
      <c r="H941" t="s">
        <v>4115</v>
      </c>
    </row>
    <row r="942" spans="1:9" x14ac:dyDescent="0.2">
      <c r="A942" t="s">
        <v>4113</v>
      </c>
      <c r="B942" s="249">
        <v>-1.7269886782751299E-5</v>
      </c>
      <c r="C942" s="249">
        <v>-1.7822243521142301E-5</v>
      </c>
      <c r="D942" s="249">
        <v>-3.2848569890435598E-5</v>
      </c>
      <c r="E942" s="249">
        <v>-3.5233976628723002E-5</v>
      </c>
      <c r="F942" s="249">
        <f>VLOOKUP(A942,[3]pfba_fluxes_formate_NO2!$A$2:$B$679,2,FALSE)</f>
        <v>-5.74249757272522E-5</v>
      </c>
      <c r="G942" s="249">
        <v>-1.9111839247016199E-5</v>
      </c>
      <c r="H942" t="s">
        <v>4112</v>
      </c>
    </row>
    <row r="943" spans="1:9" x14ac:dyDescent="0.2">
      <c r="A943" t="s">
        <v>4110</v>
      </c>
      <c r="B943" s="249">
        <v>-2.5904830174126899E-5</v>
      </c>
      <c r="C943" s="249">
        <v>-2.67333652817135E-5</v>
      </c>
      <c r="D943" s="249">
        <v>-4.92728548356534E-5</v>
      </c>
      <c r="E943" s="249">
        <v>-5.2850964943084499E-5</v>
      </c>
      <c r="F943" s="249">
        <f>VLOOKUP(A943,[3]pfba_fluxes_formate_NO2!$A$2:$B$679,2,FALSE)</f>
        <v>-8.6137463590878405E-5</v>
      </c>
      <c r="G943" s="249">
        <v>-2.86677588705243E-5</v>
      </c>
      <c r="H943" t="s">
        <v>4109</v>
      </c>
    </row>
    <row r="944" spans="1:9" x14ac:dyDescent="0.2">
      <c r="A944" t="s">
        <v>4104</v>
      </c>
      <c r="B944" s="249">
        <v>0</v>
      </c>
      <c r="C944" s="249">
        <v>0</v>
      </c>
      <c r="D944" s="249">
        <v>0</v>
      </c>
      <c r="E944" s="249">
        <v>0</v>
      </c>
      <c r="F944" s="249">
        <f>VLOOKUP(A944,[3]pfba_fluxes_formate_NO2!$A$2:$B$679,2,FALSE)</f>
        <v>0</v>
      </c>
      <c r="G944" s="249">
        <v>0</v>
      </c>
      <c r="H944" t="s">
        <v>4103</v>
      </c>
    </row>
    <row r="945" spans="1:8" x14ac:dyDescent="0.2">
      <c r="A945" t="s">
        <v>4101</v>
      </c>
      <c r="B945" s="249">
        <v>-8.66</v>
      </c>
      <c r="C945" s="249">
        <v>-8.66</v>
      </c>
      <c r="D945" s="249">
        <v>0</v>
      </c>
      <c r="E945" s="249">
        <v>0</v>
      </c>
      <c r="F945" s="249">
        <f>VLOOKUP(A945,[3]pfba_fluxes_formate_NO2!$A$2:$B$679,2,FALSE)</f>
        <v>-8.66</v>
      </c>
      <c r="G945" s="249">
        <v>0</v>
      </c>
      <c r="H945" t="s">
        <v>4100</v>
      </c>
    </row>
    <row r="946" spans="1:8" x14ac:dyDescent="0.2">
      <c r="A946" t="s">
        <v>4099</v>
      </c>
      <c r="B946" s="249">
        <v>-2.5904830174126899E-5</v>
      </c>
      <c r="C946" s="249">
        <v>-2.67333652817135E-5</v>
      </c>
      <c r="D946" s="249">
        <v>-4.92728548356534E-5</v>
      </c>
      <c r="E946" s="249">
        <v>-5.2850964943084499E-5</v>
      </c>
      <c r="F946" s="249">
        <f>VLOOKUP(A946,[3]pfba_fluxes_formate_NO2!$A$2:$B$679,2,FALSE)</f>
        <v>-8.6137463590878405E-5</v>
      </c>
      <c r="G946" s="249">
        <v>-2.86677588705243E-5</v>
      </c>
      <c r="H946" t="s">
        <v>4098</v>
      </c>
    </row>
    <row r="947" spans="1:8" x14ac:dyDescent="0.2">
      <c r="A947" t="s">
        <v>4096</v>
      </c>
      <c r="B947" s="249">
        <v>0</v>
      </c>
      <c r="C947" s="249">
        <v>0</v>
      </c>
      <c r="D947" s="249">
        <v>0</v>
      </c>
      <c r="E947" s="249">
        <v>0</v>
      </c>
      <c r="F947" s="249">
        <f>VLOOKUP(A947,[3]pfba_fluxes_formate_NO2!$A$2:$B$679,2,FALSE)</f>
        <v>0</v>
      </c>
      <c r="G947" s="249">
        <v>1.6023884225888099E-4</v>
      </c>
      <c r="H947" t="s">
        <v>4095</v>
      </c>
    </row>
    <row r="948" spans="1:8" x14ac:dyDescent="0.2">
      <c r="A948" t="s">
        <v>4087</v>
      </c>
      <c r="B948" s="249">
        <v>0</v>
      </c>
      <c r="C948" s="249">
        <v>0</v>
      </c>
      <c r="D948" s="249">
        <v>0</v>
      </c>
      <c r="E948" s="249">
        <v>0</v>
      </c>
      <c r="F948" s="249">
        <f>VLOOKUP(A948,[3]pfba_fluxes_formate_NO2!$A$2:$B$679,2,FALSE)</f>
        <v>0</v>
      </c>
      <c r="G948" s="249">
        <v>0</v>
      </c>
      <c r="H948" t="s">
        <v>4086</v>
      </c>
    </row>
    <row r="949" spans="1:8" x14ac:dyDescent="0.2">
      <c r="A949" t="s">
        <v>4084</v>
      </c>
      <c r="B949" s="249">
        <v>0</v>
      </c>
      <c r="C949" s="249">
        <v>0</v>
      </c>
      <c r="D949" s="249">
        <v>0</v>
      </c>
      <c r="E949" s="249">
        <v>0</v>
      </c>
      <c r="F949" s="249">
        <f>VLOOKUP(A949,[3]pfba_fluxes_formate_NO2!$A$2:$B$679,2,FALSE)</f>
        <v>0</v>
      </c>
      <c r="G949" s="249">
        <v>0</v>
      </c>
      <c r="H949" t="s">
        <v>4083</v>
      </c>
    </row>
    <row r="950" spans="1:8" x14ac:dyDescent="0.2">
      <c r="A950" t="s">
        <v>4078</v>
      </c>
      <c r="B950" s="249">
        <v>-9.7143113152975804E-4</v>
      </c>
      <c r="C950" s="249">
        <v>-1.0025011980642499E-3</v>
      </c>
      <c r="D950" s="249">
        <v>-1.8477320563369899E-3</v>
      </c>
      <c r="E950" s="249">
        <v>-1.9819111853656602E-3</v>
      </c>
      <c r="F950" s="249">
        <f>VLOOKUP(A950,[3]pfba_fluxes_formate_NO2!$A$2:$B$679,2,FALSE)</f>
        <v>-3.2301548846579201E-3</v>
      </c>
      <c r="G950" s="249">
        <v>-1.07504095764465E-3</v>
      </c>
      <c r="H950" t="s">
        <v>4077</v>
      </c>
    </row>
    <row r="951" spans="1:8" x14ac:dyDescent="0.2">
      <c r="A951" t="s">
        <v>4075</v>
      </c>
      <c r="B951" s="249">
        <v>8.6166491734226707</v>
      </c>
      <c r="C951" s="249">
        <v>8.6600000000347208</v>
      </c>
      <c r="D951" s="249">
        <v>0</v>
      </c>
      <c r="E951" s="249">
        <v>0</v>
      </c>
      <c r="F951" s="249">
        <f>VLOOKUP(A951,[3]pfba_fluxes_formate_NO2!$A$2:$B$679,2,FALSE)</f>
        <v>8.66</v>
      </c>
      <c r="G951" s="249">
        <v>0</v>
      </c>
      <c r="H951" t="s">
        <v>4074</v>
      </c>
    </row>
    <row r="952" spans="1:8" x14ac:dyDescent="0.2">
      <c r="A952" t="s">
        <v>4070</v>
      </c>
      <c r="B952" s="249">
        <v>0</v>
      </c>
      <c r="C952" s="249">
        <v>0</v>
      </c>
      <c r="D952" s="249">
        <v>0</v>
      </c>
      <c r="E952" s="249">
        <v>0</v>
      </c>
      <c r="F952" s="249">
        <f>VLOOKUP(A952,[3]pfba_fluxes_formate_NO2!$A$2:$B$679,2,FALSE)</f>
        <v>0</v>
      </c>
      <c r="G952" s="249">
        <v>0</v>
      </c>
      <c r="H952" t="s">
        <v>4069</v>
      </c>
    </row>
    <row r="953" spans="1:8" x14ac:dyDescent="0.2">
      <c r="A953" t="s">
        <v>4067</v>
      </c>
      <c r="B953" s="249">
        <v>-4.3174716956878303E-5</v>
      </c>
      <c r="C953" s="249">
        <v>-4.4555608802855903E-5</v>
      </c>
      <c r="D953" s="249">
        <v>-8.2121424726088997E-5</v>
      </c>
      <c r="E953" s="249">
        <v>-8.8084941571807494E-5</v>
      </c>
      <c r="F953" s="249">
        <f>VLOOKUP(A953,[3]pfba_fluxes_formate_NO2!$A$2:$B$679,2,FALSE)</f>
        <v>-1.4356243931812999E-4</v>
      </c>
      <c r="G953" s="249">
        <v>-4.7779598117540499E-5</v>
      </c>
      <c r="H953" t="s">
        <v>4066</v>
      </c>
    </row>
    <row r="954" spans="1:8" x14ac:dyDescent="0.2">
      <c r="A954" t="s">
        <v>4064</v>
      </c>
      <c r="B954" s="249">
        <v>2.94429911483355E-11</v>
      </c>
      <c r="C954" s="249">
        <v>-3.4723831769470799E-11</v>
      </c>
      <c r="D954" s="249">
        <v>0</v>
      </c>
      <c r="E954" s="249">
        <v>0</v>
      </c>
      <c r="F954" s="249">
        <f>VLOOKUP(A954,[3]pfba_fluxes_formate_NO2!$A$2:$B$679,2,FALSE)</f>
        <v>0</v>
      </c>
      <c r="G954" s="249">
        <v>0</v>
      </c>
      <c r="H954" t="s">
        <v>4579</v>
      </c>
    </row>
    <row r="955" spans="1:8" x14ac:dyDescent="0.2">
      <c r="A955" t="s">
        <v>4061</v>
      </c>
      <c r="B955" s="249">
        <v>0</v>
      </c>
      <c r="C955" s="249">
        <v>0</v>
      </c>
      <c r="D955" s="249">
        <v>0</v>
      </c>
      <c r="E955" s="249">
        <v>0</v>
      </c>
      <c r="F955" s="249">
        <f>VLOOKUP(A955,[3]pfba_fluxes_formate_NO2!$A$2:$B$679,2,FALSE)</f>
        <v>0</v>
      </c>
      <c r="G955" s="249">
        <v>0</v>
      </c>
      <c r="H955" t="s">
        <v>4060</v>
      </c>
    </row>
    <row r="956" spans="1:8" x14ac:dyDescent="0.2">
      <c r="A956" t="s">
        <v>4058</v>
      </c>
      <c r="B956" s="249">
        <v>0</v>
      </c>
      <c r="C956" s="249">
        <v>0</v>
      </c>
      <c r="D956" s="249">
        <v>0</v>
      </c>
      <c r="E956" s="249">
        <v>0</v>
      </c>
      <c r="F956" s="249">
        <f>VLOOKUP(A956,[3]pfba_fluxes_formate_NO2!$A$2:$B$679,2,FALSE)</f>
        <v>0</v>
      </c>
      <c r="G956" s="249">
        <v>0</v>
      </c>
      <c r="H956" t="s">
        <v>4057</v>
      </c>
    </row>
    <row r="957" spans="1:8" x14ac:dyDescent="0.2">
      <c r="A957" t="s">
        <v>4055</v>
      </c>
      <c r="B957" s="249">
        <v>0</v>
      </c>
      <c r="C957" s="249">
        <v>0</v>
      </c>
      <c r="D957" s="249">
        <v>0</v>
      </c>
      <c r="E957" s="249">
        <v>0</v>
      </c>
      <c r="F957" s="249">
        <f>VLOOKUP(A957,[3]pfba_fluxes_formate_NO2!$A$2:$B$679,2,FALSE)</f>
        <v>0</v>
      </c>
      <c r="G957" s="249">
        <v>0</v>
      </c>
      <c r="H957" t="s">
        <v>4054</v>
      </c>
    </row>
    <row r="958" spans="1:8" x14ac:dyDescent="0.2">
      <c r="A958" t="s">
        <v>4052</v>
      </c>
      <c r="B958" s="249">
        <v>0</v>
      </c>
      <c r="C958" s="249">
        <v>0</v>
      </c>
      <c r="D958" s="249">
        <v>0</v>
      </c>
      <c r="E958" s="249">
        <v>0</v>
      </c>
      <c r="F958" s="249">
        <f>VLOOKUP(A958,[3]pfba_fluxes_formate_NO2!$A$2:$B$679,2,FALSE)</f>
        <v>0</v>
      </c>
      <c r="G958" s="249">
        <v>0</v>
      </c>
      <c r="H958" t="s">
        <v>4051</v>
      </c>
    </row>
    <row r="959" spans="1:8" x14ac:dyDescent="0.2">
      <c r="A959" t="s">
        <v>4049</v>
      </c>
      <c r="B959" s="249">
        <v>0</v>
      </c>
      <c r="C959" s="249">
        <v>0</v>
      </c>
      <c r="D959" s="249">
        <v>0</v>
      </c>
      <c r="E959" s="249">
        <v>0</v>
      </c>
      <c r="F959" s="249">
        <f>VLOOKUP(A959,[3]pfba_fluxes_formate_NO2!$A$2:$B$679,2,FALSE)</f>
        <v>0</v>
      </c>
      <c r="G959" s="249">
        <v>0</v>
      </c>
      <c r="H959" t="s">
        <v>4048</v>
      </c>
    </row>
    <row r="960" spans="1:8" x14ac:dyDescent="0.2">
      <c r="A960" t="s">
        <v>4046</v>
      </c>
      <c r="B960" s="249">
        <v>0</v>
      </c>
      <c r="C960" s="249">
        <v>0</v>
      </c>
      <c r="D960" s="249">
        <v>0</v>
      </c>
      <c r="E960" s="249">
        <v>0</v>
      </c>
      <c r="F960" s="249">
        <f>VLOOKUP(A960,[3]pfba_fluxes_formate_NO2!$A$2:$B$679,2,FALSE)</f>
        <v>0</v>
      </c>
      <c r="G960" s="249">
        <v>0</v>
      </c>
      <c r="H960" t="s">
        <v>4045</v>
      </c>
    </row>
    <row r="961" spans="1:9" x14ac:dyDescent="0.2">
      <c r="A961" t="s">
        <v>4043</v>
      </c>
      <c r="B961" s="249">
        <v>0</v>
      </c>
      <c r="C961" s="249">
        <v>0</v>
      </c>
      <c r="D961" s="249">
        <v>0</v>
      </c>
      <c r="E961" s="249">
        <v>0</v>
      </c>
      <c r="F961" s="249">
        <f>VLOOKUP(A961,[3]pfba_fluxes_formate_NO2!$A$2:$B$679,2,FALSE)</f>
        <v>0</v>
      </c>
      <c r="G961" s="249">
        <v>0</v>
      </c>
      <c r="H961" t="s">
        <v>4042</v>
      </c>
    </row>
    <row r="962" spans="1:9" x14ac:dyDescent="0.2">
      <c r="A962" t="s">
        <v>4040</v>
      </c>
      <c r="B962" s="249">
        <v>0</v>
      </c>
      <c r="C962" s="249">
        <v>0</v>
      </c>
      <c r="D962" s="249">
        <v>0</v>
      </c>
      <c r="E962" s="249">
        <v>0</v>
      </c>
      <c r="F962" s="249">
        <f>VLOOKUP(A962,[3]pfba_fluxes_formate_NO2!$A$2:$B$679,2,FALSE)</f>
        <v>0</v>
      </c>
      <c r="G962" s="249">
        <v>0</v>
      </c>
      <c r="H962" t="s">
        <v>4039</v>
      </c>
    </row>
    <row r="963" spans="1:9" x14ac:dyDescent="0.2">
      <c r="A963" t="s">
        <v>4037</v>
      </c>
      <c r="B963" s="249">
        <v>-4.1161395291080902E-5</v>
      </c>
      <c r="C963" s="249">
        <v>-4.2477893443999597E-5</v>
      </c>
      <c r="D963" s="249">
        <v>-7.8291941748995803E-5</v>
      </c>
      <c r="E963" s="249">
        <v>-8.3977368116858406E-5</v>
      </c>
      <c r="F963" s="249">
        <f>VLOOKUP(A963,[3]pfba_fluxes_formate_NO2!$A$2:$B$679,2,FALSE)</f>
        <v>-1.3686784141810001E-4</v>
      </c>
      <c r="G963" s="249">
        <v>-4.55515418185447E-5</v>
      </c>
      <c r="H963" t="s">
        <v>4036</v>
      </c>
    </row>
    <row r="964" spans="1:9" x14ac:dyDescent="0.2">
      <c r="A964" t="s">
        <v>4034</v>
      </c>
      <c r="B964" s="249">
        <v>-3.8857245261190403E-5</v>
      </c>
      <c r="C964" s="249">
        <v>-4.0100047922570303E-5</v>
      </c>
      <c r="D964" s="249">
        <v>-7.3909282253480096E-5</v>
      </c>
      <c r="E964" s="249">
        <v>-7.9276447414626701E-5</v>
      </c>
      <c r="F964" s="249">
        <f>VLOOKUP(A964,[3]pfba_fluxes_formate_NO2!$A$2:$B$679,2,FALSE)</f>
        <v>-1.29206195386317E-4</v>
      </c>
      <c r="G964" s="249">
        <v>-4.3001638305786499E-5</v>
      </c>
      <c r="H964" t="s">
        <v>4033</v>
      </c>
    </row>
    <row r="965" spans="1:9" x14ac:dyDescent="0.2">
      <c r="A965" t="s">
        <v>4025</v>
      </c>
      <c r="B965" s="249">
        <v>0</v>
      </c>
      <c r="C965" s="249">
        <v>0</v>
      </c>
      <c r="D965" s="249">
        <v>0</v>
      </c>
      <c r="E965" s="249">
        <v>0</v>
      </c>
      <c r="F965" s="249">
        <f>VLOOKUP(A965,[3]pfba_fluxes_formate_NO2!$A$2:$B$679,2,FALSE)</f>
        <v>0</v>
      </c>
      <c r="G965" s="249">
        <v>0</v>
      </c>
      <c r="H965" t="s">
        <v>4024</v>
      </c>
    </row>
    <row r="966" spans="1:9" x14ac:dyDescent="0.2">
      <c r="A966" t="s">
        <v>4022</v>
      </c>
      <c r="B966" s="249">
        <v>0</v>
      </c>
      <c r="C966" s="249">
        <v>0</v>
      </c>
      <c r="D966" s="249">
        <v>0</v>
      </c>
      <c r="E966" s="249">
        <v>0</v>
      </c>
      <c r="F966" s="249">
        <f>VLOOKUP(A966,[3]pfba_fluxes_formate_NO2!$A$2:$B$679,2,FALSE)</f>
        <v>0</v>
      </c>
      <c r="G966" s="249">
        <v>0</v>
      </c>
      <c r="H966" t="s">
        <v>4021</v>
      </c>
    </row>
    <row r="967" spans="1:9" ht="17" thickBot="1" x14ac:dyDescent="0.25">
      <c r="A967" s="234" t="s">
        <v>4019</v>
      </c>
      <c r="B967" s="248">
        <v>0</v>
      </c>
      <c r="C967" s="248">
        <v>0</v>
      </c>
      <c r="D967" s="248">
        <v>0</v>
      </c>
      <c r="E967" s="248">
        <v>0</v>
      </c>
      <c r="F967" s="248">
        <f>VLOOKUP(A967,[3]pfba_fluxes_formate_NO2!$A$2:$B$679,2,FALSE)</f>
        <v>0</v>
      </c>
      <c r="G967" s="248">
        <v>0</v>
      </c>
      <c r="H967" s="234" t="s">
        <v>4018</v>
      </c>
      <c r="I967" s="234"/>
    </row>
  </sheetData>
  <mergeCells count="1">
    <mergeCell ref="C2:G2"/>
  </mergeCells>
  <conditionalFormatting sqref="D1:E1 D3 D5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3 F1:G1 E3:G3 B5:B1048576 E5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 C5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iNmo686_reactions</vt:lpstr>
      <vt:lpstr>iNmo686_compounds</vt:lpstr>
      <vt:lpstr>BOF</vt:lpstr>
      <vt:lpstr>balance</vt:lpstr>
      <vt:lpstr>protein</vt:lpstr>
      <vt:lpstr>lipids</vt:lpstr>
      <vt:lpstr>ion</vt:lpstr>
      <vt:lpstr>soluble_pool</vt:lpstr>
      <vt:lpstr>FBA_solutions</vt:lpstr>
    </vt:vector>
  </TitlesOfParts>
  <Company>University of Wisconsin -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2016-09-28T18:56:24Z</dcterms:created>
  <dcterms:modified xsi:type="dcterms:W3CDTF">2021-07-02T18:06:16Z</dcterms:modified>
</cp:coreProperties>
</file>